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hana.novotna\Dokumenty\PRACOVNÍ\STAVBY\034 Sanace vlhkého zdiva-Konečného nám.Jiráskova Čápkova\"/>
    </mc:Choice>
  </mc:AlternateContent>
  <bookViews>
    <workbookView xWindow="28680" yWindow="-120" windowWidth="29040" windowHeight="15840" activeTab="1"/>
  </bookViews>
  <sheets>
    <sheet name="Stavba" sheetId="1" r:id="rId1"/>
    <sheet name="Pokyny pro vyplnění" sheetId="11" r:id="rId2"/>
    <sheet name="VzorPolozky" sheetId="10" state="hidden" r:id="rId3"/>
    <sheet name="00 00 Naklady" sheetId="12" r:id="rId4"/>
    <sheet name="1 1 Pol" sheetId="13" r:id="rId5"/>
  </sheets>
  <externalReferences>
    <externalReference r:id="rId6"/>
  </externalReferences>
  <definedNames>
    <definedName name="CelkemDPHVypocet" localSheetId="0">Stavba!$H$45</definedName>
    <definedName name="CenaCelkem">Stavba!$G$29</definedName>
    <definedName name="CenaCelkemBezDPH">Stavba!$G$28</definedName>
    <definedName name="CenaCelkemVypocet" localSheetId="0">Stavba!$I$45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'1 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3">'00 00 Naklady'!$A$1:$X$18</definedName>
    <definedName name="_xlnm.Print_Area" localSheetId="4">'1 1 Pol'!$A$1:$X$182</definedName>
    <definedName name="_xlnm.Print_Area" localSheetId="0">Stavba!$A$1:$J$67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Stavba!$F$45</definedName>
    <definedName name="ZakladDPHZakl">Stavba!$G$25</definedName>
    <definedName name="ZakladDPHZaklVypocet" localSheetId="0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6" i="1" l="1"/>
  <c r="I65" i="1"/>
  <c r="I64" i="1"/>
  <c r="I63" i="1"/>
  <c r="I61" i="1"/>
  <c r="I60" i="1"/>
  <c r="I59" i="1"/>
  <c r="I58" i="1"/>
  <c r="I57" i="1"/>
  <c r="I56" i="1"/>
  <c r="I55" i="1"/>
  <c r="I54" i="1"/>
  <c r="I53" i="1"/>
  <c r="I52" i="1"/>
  <c r="G41" i="1"/>
  <c r="I41" i="1" s="1"/>
  <c r="F41" i="1"/>
  <c r="G40" i="1"/>
  <c r="F40" i="1"/>
  <c r="G181" i="13"/>
  <c r="BA141" i="13"/>
  <c r="BA134" i="13"/>
  <c r="BA64" i="13"/>
  <c r="BA20" i="13"/>
  <c r="G8" i="13"/>
  <c r="G9" i="13"/>
  <c r="AE181" i="13" s="1"/>
  <c r="F44" i="1" s="1"/>
  <c r="I9" i="13"/>
  <c r="I8" i="13" s="1"/>
  <c r="K9" i="13"/>
  <c r="K8" i="13" s="1"/>
  <c r="O9" i="13"/>
  <c r="O8" i="13" s="1"/>
  <c r="Q9" i="13"/>
  <c r="Q8" i="13" s="1"/>
  <c r="V9" i="13"/>
  <c r="V8" i="13" s="1"/>
  <c r="G16" i="13"/>
  <c r="I16" i="13"/>
  <c r="K16" i="13"/>
  <c r="M16" i="13"/>
  <c r="O16" i="13"/>
  <c r="Q16" i="13"/>
  <c r="V16" i="13"/>
  <c r="G19" i="13"/>
  <c r="I19" i="13"/>
  <c r="K19" i="13"/>
  <c r="M19" i="13"/>
  <c r="O19" i="13"/>
  <c r="Q19" i="13"/>
  <c r="V19" i="13"/>
  <c r="O22" i="13"/>
  <c r="G23" i="13"/>
  <c r="M23" i="13" s="1"/>
  <c r="I23" i="13"/>
  <c r="I22" i="13" s="1"/>
  <c r="K23" i="13"/>
  <c r="K22" i="13" s="1"/>
  <c r="O23" i="13"/>
  <c r="Q23" i="13"/>
  <c r="Q22" i="13" s="1"/>
  <c r="V23" i="13"/>
  <c r="V22" i="13" s="1"/>
  <c r="G26" i="13"/>
  <c r="G22" i="13" s="1"/>
  <c r="I26" i="13"/>
  <c r="K26" i="13"/>
  <c r="O26" i="13"/>
  <c r="Q26" i="13"/>
  <c r="V26" i="13"/>
  <c r="G29" i="13"/>
  <c r="M29" i="13" s="1"/>
  <c r="I29" i="13"/>
  <c r="K29" i="13"/>
  <c r="O29" i="13"/>
  <c r="Q29" i="13"/>
  <c r="V29" i="13"/>
  <c r="G31" i="13"/>
  <c r="M31" i="13" s="1"/>
  <c r="I31" i="13"/>
  <c r="K31" i="13"/>
  <c r="O31" i="13"/>
  <c r="Q31" i="13"/>
  <c r="V31" i="13"/>
  <c r="G34" i="13"/>
  <c r="I34" i="13"/>
  <c r="G35" i="13"/>
  <c r="I35" i="13"/>
  <c r="K35" i="13"/>
  <c r="K34" i="13" s="1"/>
  <c r="M35" i="13"/>
  <c r="M34" i="13" s="1"/>
  <c r="O35" i="13"/>
  <c r="O34" i="13" s="1"/>
  <c r="Q35" i="13"/>
  <c r="V35" i="13"/>
  <c r="V34" i="13" s="1"/>
  <c r="G37" i="13"/>
  <c r="I37" i="13"/>
  <c r="K37" i="13"/>
  <c r="M37" i="13"/>
  <c r="O37" i="13"/>
  <c r="Q37" i="13"/>
  <c r="Q34" i="13" s="1"/>
  <c r="V37" i="13"/>
  <c r="G39" i="13"/>
  <c r="I39" i="13"/>
  <c r="K39" i="13"/>
  <c r="M39" i="13"/>
  <c r="O39" i="13"/>
  <c r="Q39" i="13"/>
  <c r="V39" i="13"/>
  <c r="O41" i="13"/>
  <c r="Q41" i="13"/>
  <c r="G42" i="13"/>
  <c r="M42" i="13" s="1"/>
  <c r="M41" i="13" s="1"/>
  <c r="I42" i="13"/>
  <c r="K42" i="13"/>
  <c r="K41" i="13" s="1"/>
  <c r="O42" i="13"/>
  <c r="Q42" i="13"/>
  <c r="V42" i="13"/>
  <c r="V41" i="13" s="1"/>
  <c r="G45" i="13"/>
  <c r="M45" i="13" s="1"/>
  <c r="I45" i="13"/>
  <c r="I41" i="13" s="1"/>
  <c r="K45" i="13"/>
  <c r="O45" i="13"/>
  <c r="Q45" i="13"/>
  <c r="V45" i="13"/>
  <c r="G48" i="13"/>
  <c r="G49" i="13"/>
  <c r="M49" i="13" s="1"/>
  <c r="I49" i="13"/>
  <c r="I48" i="13" s="1"/>
  <c r="K49" i="13"/>
  <c r="K48" i="13" s="1"/>
  <c r="O49" i="13"/>
  <c r="Q49" i="13"/>
  <c r="Q48" i="13" s="1"/>
  <c r="V49" i="13"/>
  <c r="V48" i="13" s="1"/>
  <c r="G53" i="13"/>
  <c r="I53" i="13"/>
  <c r="K53" i="13"/>
  <c r="M53" i="13"/>
  <c r="O53" i="13"/>
  <c r="O48" i="13" s="1"/>
  <c r="Q53" i="13"/>
  <c r="V53" i="13"/>
  <c r="G57" i="13"/>
  <c r="I57" i="13"/>
  <c r="K57" i="13"/>
  <c r="M57" i="13"/>
  <c r="O57" i="13"/>
  <c r="Q57" i="13"/>
  <c r="V57" i="13"/>
  <c r="G60" i="13"/>
  <c r="I60" i="13"/>
  <c r="K60" i="13"/>
  <c r="M60" i="13"/>
  <c r="O60" i="13"/>
  <c r="Q60" i="13"/>
  <c r="V60" i="13"/>
  <c r="G63" i="13"/>
  <c r="M63" i="13" s="1"/>
  <c r="I63" i="13"/>
  <c r="K63" i="13"/>
  <c r="O63" i="13"/>
  <c r="Q63" i="13"/>
  <c r="V63" i="13"/>
  <c r="G68" i="13"/>
  <c r="M68" i="13" s="1"/>
  <c r="I68" i="13"/>
  <c r="I67" i="13" s="1"/>
  <c r="K68" i="13"/>
  <c r="O68" i="13"/>
  <c r="O67" i="13" s="1"/>
  <c r="Q68" i="13"/>
  <c r="V68" i="13"/>
  <c r="G77" i="13"/>
  <c r="G67" i="13" s="1"/>
  <c r="I77" i="13"/>
  <c r="K77" i="13"/>
  <c r="K67" i="13" s="1"/>
  <c r="O77" i="13"/>
  <c r="Q77" i="13"/>
  <c r="V77" i="13"/>
  <c r="G86" i="13"/>
  <c r="I86" i="13"/>
  <c r="K86" i="13"/>
  <c r="M86" i="13"/>
  <c r="O86" i="13"/>
  <c r="Q86" i="13"/>
  <c r="V86" i="13"/>
  <c r="G95" i="13"/>
  <c r="I95" i="13"/>
  <c r="K95" i="13"/>
  <c r="M95" i="13"/>
  <c r="O95" i="13"/>
  <c r="Q95" i="13"/>
  <c r="V95" i="13"/>
  <c r="G103" i="13"/>
  <c r="I103" i="13"/>
  <c r="K103" i="13"/>
  <c r="M103" i="13"/>
  <c r="O103" i="13"/>
  <c r="Q103" i="13"/>
  <c r="Q67" i="13" s="1"/>
  <c r="V103" i="13"/>
  <c r="G105" i="13"/>
  <c r="I105" i="13"/>
  <c r="K105" i="13"/>
  <c r="M105" i="13"/>
  <c r="O105" i="13"/>
  <c r="Q105" i="13"/>
  <c r="V105" i="13"/>
  <c r="V67" i="13" s="1"/>
  <c r="G107" i="13"/>
  <c r="M107" i="13" s="1"/>
  <c r="I107" i="13"/>
  <c r="K107" i="13"/>
  <c r="O107" i="13"/>
  <c r="Q107" i="13"/>
  <c r="V107" i="13"/>
  <c r="G109" i="13"/>
  <c r="M109" i="13" s="1"/>
  <c r="I109" i="13"/>
  <c r="K109" i="13"/>
  <c r="O109" i="13"/>
  <c r="Q109" i="13"/>
  <c r="V109" i="13"/>
  <c r="G113" i="13"/>
  <c r="G114" i="13"/>
  <c r="M114" i="13" s="1"/>
  <c r="M113" i="13" s="1"/>
  <c r="I114" i="13"/>
  <c r="I113" i="13" s="1"/>
  <c r="K114" i="13"/>
  <c r="K113" i="13" s="1"/>
  <c r="O114" i="13"/>
  <c r="O113" i="13" s="1"/>
  <c r="Q114" i="13"/>
  <c r="Q113" i="13" s="1"/>
  <c r="V114" i="13"/>
  <c r="G119" i="13"/>
  <c r="I119" i="13"/>
  <c r="K119" i="13"/>
  <c r="M119" i="13"/>
  <c r="O119" i="13"/>
  <c r="Q119" i="13"/>
  <c r="V119" i="13"/>
  <c r="G124" i="13"/>
  <c r="I124" i="13"/>
  <c r="K124" i="13"/>
  <c r="M124" i="13"/>
  <c r="O124" i="13"/>
  <c r="Q124" i="13"/>
  <c r="V124" i="13"/>
  <c r="G127" i="13"/>
  <c r="I127" i="13"/>
  <c r="K127" i="13"/>
  <c r="M127" i="13"/>
  <c r="O127" i="13"/>
  <c r="Q127" i="13"/>
  <c r="V127" i="13"/>
  <c r="G130" i="13"/>
  <c r="I130" i="13"/>
  <c r="K130" i="13"/>
  <c r="M130" i="13"/>
  <c r="O130" i="13"/>
  <c r="Q130" i="13"/>
  <c r="V130" i="13"/>
  <c r="V113" i="13" s="1"/>
  <c r="G133" i="13"/>
  <c r="M133" i="13" s="1"/>
  <c r="I133" i="13"/>
  <c r="K133" i="13"/>
  <c r="O133" i="13"/>
  <c r="Q133" i="13"/>
  <c r="V133" i="13"/>
  <c r="G136" i="13"/>
  <c r="K136" i="13"/>
  <c r="Q136" i="13"/>
  <c r="V136" i="13"/>
  <c r="G137" i="13"/>
  <c r="M137" i="13" s="1"/>
  <c r="M136" i="13" s="1"/>
  <c r="I137" i="13"/>
  <c r="I136" i="13" s="1"/>
  <c r="K137" i="13"/>
  <c r="O137" i="13"/>
  <c r="O136" i="13" s="1"/>
  <c r="Q137" i="13"/>
  <c r="V137" i="13"/>
  <c r="G139" i="13"/>
  <c r="I139" i="13"/>
  <c r="K139" i="13"/>
  <c r="O139" i="13"/>
  <c r="G140" i="13"/>
  <c r="I140" i="13"/>
  <c r="K140" i="13"/>
  <c r="M140" i="13"/>
  <c r="M139" i="13" s="1"/>
  <c r="O140" i="13"/>
  <c r="Q140" i="13"/>
  <c r="Q139" i="13" s="1"/>
  <c r="V140" i="13"/>
  <c r="V139" i="13" s="1"/>
  <c r="G143" i="13"/>
  <c r="I62" i="1" s="1"/>
  <c r="I143" i="13"/>
  <c r="K143" i="13"/>
  <c r="M143" i="13"/>
  <c r="O143" i="13"/>
  <c r="V143" i="13"/>
  <c r="G144" i="13"/>
  <c r="I144" i="13"/>
  <c r="K144" i="13"/>
  <c r="M144" i="13"/>
  <c r="O144" i="13"/>
  <c r="Q144" i="13"/>
  <c r="Q143" i="13" s="1"/>
  <c r="V144" i="13"/>
  <c r="O146" i="13"/>
  <c r="Q146" i="13"/>
  <c r="V146" i="13"/>
  <c r="G147" i="13"/>
  <c r="M147" i="13" s="1"/>
  <c r="I147" i="13"/>
  <c r="I146" i="13" s="1"/>
  <c r="K147" i="13"/>
  <c r="O147" i="13"/>
  <c r="Q147" i="13"/>
  <c r="V147" i="13"/>
  <c r="G149" i="13"/>
  <c r="G146" i="13" s="1"/>
  <c r="I149" i="13"/>
  <c r="K149" i="13"/>
  <c r="K146" i="13" s="1"/>
  <c r="O149" i="13"/>
  <c r="Q149" i="13"/>
  <c r="V149" i="13"/>
  <c r="G151" i="13"/>
  <c r="M151" i="13" s="1"/>
  <c r="I151" i="13"/>
  <c r="K151" i="13"/>
  <c r="O151" i="13"/>
  <c r="Q151" i="13"/>
  <c r="V151" i="13"/>
  <c r="G155" i="13"/>
  <c r="M155" i="13" s="1"/>
  <c r="I155" i="13"/>
  <c r="K155" i="13"/>
  <c r="O155" i="13"/>
  <c r="Q155" i="13"/>
  <c r="V155" i="13"/>
  <c r="G157" i="13"/>
  <c r="I157" i="13"/>
  <c r="K157" i="13"/>
  <c r="M157" i="13"/>
  <c r="Q157" i="13"/>
  <c r="G158" i="13"/>
  <c r="I158" i="13"/>
  <c r="K158" i="13"/>
  <c r="M158" i="13"/>
  <c r="O158" i="13"/>
  <c r="O157" i="13" s="1"/>
  <c r="Q158" i="13"/>
  <c r="V158" i="13"/>
  <c r="V157" i="13" s="1"/>
  <c r="Q166" i="13"/>
  <c r="G167" i="13"/>
  <c r="G166" i="13" s="1"/>
  <c r="I167" i="13"/>
  <c r="I166" i="13" s="1"/>
  <c r="K167" i="13"/>
  <c r="M167" i="13"/>
  <c r="O167" i="13"/>
  <c r="Q167" i="13"/>
  <c r="V167" i="13"/>
  <c r="V166" i="13" s="1"/>
  <c r="G169" i="13"/>
  <c r="M169" i="13" s="1"/>
  <c r="M166" i="13" s="1"/>
  <c r="I169" i="13"/>
  <c r="K169" i="13"/>
  <c r="O169" i="13"/>
  <c r="Q169" i="13"/>
  <c r="V169" i="13"/>
  <c r="G171" i="13"/>
  <c r="M171" i="13" s="1"/>
  <c r="I171" i="13"/>
  <c r="K171" i="13"/>
  <c r="O171" i="13"/>
  <c r="Q171" i="13"/>
  <c r="V171" i="13"/>
  <c r="G172" i="13"/>
  <c r="M172" i="13" s="1"/>
  <c r="I172" i="13"/>
  <c r="K172" i="13"/>
  <c r="O172" i="13"/>
  <c r="Q172" i="13"/>
  <c r="V172" i="13"/>
  <c r="G174" i="13"/>
  <c r="M174" i="13" s="1"/>
  <c r="I174" i="13"/>
  <c r="K174" i="13"/>
  <c r="K166" i="13" s="1"/>
  <c r="O174" i="13"/>
  <c r="Q174" i="13"/>
  <c r="V174" i="13"/>
  <c r="G176" i="13"/>
  <c r="I176" i="13"/>
  <c r="K176" i="13"/>
  <c r="M176" i="13"/>
  <c r="O176" i="13"/>
  <c r="Q176" i="13"/>
  <c r="V176" i="13"/>
  <c r="G178" i="13"/>
  <c r="I178" i="13"/>
  <c r="K178" i="13"/>
  <c r="M178" i="13"/>
  <c r="O178" i="13"/>
  <c r="O166" i="13" s="1"/>
  <c r="Q178" i="13"/>
  <c r="V178" i="13"/>
  <c r="AF181" i="13"/>
  <c r="G43" i="1" s="1"/>
  <c r="G17" i="12"/>
  <c r="BA15" i="12"/>
  <c r="O8" i="12"/>
  <c r="G9" i="12"/>
  <c r="I9" i="12"/>
  <c r="I8" i="12" s="1"/>
  <c r="K9" i="12"/>
  <c r="K8" i="12" s="1"/>
  <c r="M9" i="12"/>
  <c r="O9" i="12"/>
  <c r="Q9" i="12"/>
  <c r="Q8" i="12" s="1"/>
  <c r="V9" i="12"/>
  <c r="G11" i="12"/>
  <c r="M11" i="12" s="1"/>
  <c r="M8" i="12" s="1"/>
  <c r="I11" i="12"/>
  <c r="K11" i="12"/>
  <c r="O11" i="12"/>
  <c r="Q11" i="12"/>
  <c r="V11" i="12"/>
  <c r="V8" i="12" s="1"/>
  <c r="I13" i="12"/>
  <c r="O13" i="12"/>
  <c r="Q13" i="12"/>
  <c r="V13" i="12"/>
  <c r="G14" i="12"/>
  <c r="M14" i="12" s="1"/>
  <c r="M13" i="12" s="1"/>
  <c r="I14" i="12"/>
  <c r="K14" i="12"/>
  <c r="K13" i="12" s="1"/>
  <c r="O14" i="12"/>
  <c r="Q14" i="12"/>
  <c r="V14" i="12"/>
  <c r="AF17" i="12"/>
  <c r="I20" i="1"/>
  <c r="I19" i="1"/>
  <c r="I18" i="1"/>
  <c r="I17" i="1"/>
  <c r="H45" i="1"/>
  <c r="I40" i="1"/>
  <c r="I67" i="1" l="1"/>
  <c r="J66" i="1" s="1"/>
  <c r="I16" i="1"/>
  <c r="I21" i="1" s="1"/>
  <c r="G39" i="1"/>
  <c r="G45" i="1" s="1"/>
  <c r="G25" i="1" s="1"/>
  <c r="G44" i="1"/>
  <c r="I44" i="1" s="1"/>
  <c r="F43" i="1"/>
  <c r="I43" i="1" s="1"/>
  <c r="F39" i="1"/>
  <c r="J64" i="1"/>
  <c r="J63" i="1"/>
  <c r="J56" i="1"/>
  <c r="J60" i="1"/>
  <c r="J52" i="1"/>
  <c r="J65" i="1"/>
  <c r="J53" i="1"/>
  <c r="J57" i="1"/>
  <c r="J61" i="1"/>
  <c r="J58" i="1"/>
  <c r="J54" i="1"/>
  <c r="J55" i="1"/>
  <c r="J59" i="1"/>
  <c r="M22" i="13"/>
  <c r="M48" i="13"/>
  <c r="M77" i="13"/>
  <c r="M67" i="13" s="1"/>
  <c r="G41" i="13"/>
  <c r="M9" i="13"/>
  <c r="M8" i="13" s="1"/>
  <c r="M149" i="13"/>
  <c r="M146" i="13" s="1"/>
  <c r="M26" i="13"/>
  <c r="G13" i="12"/>
  <c r="G8" i="12"/>
  <c r="AE17" i="12"/>
  <c r="J62" i="1"/>
  <c r="J28" i="1"/>
  <c r="J26" i="1"/>
  <c r="G38" i="1"/>
  <c r="F38" i="1"/>
  <c r="J23" i="1"/>
  <c r="J24" i="1"/>
  <c r="J25" i="1"/>
  <c r="J27" i="1"/>
  <c r="E24" i="1"/>
  <c r="G24" i="1"/>
  <c r="E26" i="1"/>
  <c r="G26" i="1"/>
  <c r="F45" i="1" l="1"/>
  <c r="G23" i="1" s="1"/>
  <c r="A27" i="1" s="1"/>
  <c r="A28" i="1" s="1"/>
  <c r="I39" i="1"/>
  <c r="I45" i="1" s="1"/>
  <c r="J67" i="1"/>
  <c r="G28" i="1" l="1"/>
  <c r="G27" i="1" s="1"/>
  <c r="G29" i="1" s="1"/>
  <c r="J41" i="1"/>
  <c r="J43" i="1"/>
  <c r="J39" i="1"/>
  <c r="J45" i="1" s="1"/>
  <c r="J44" i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<sst xmlns="http://schemas.openxmlformats.org/spreadsheetml/2006/main" count="884" uniqueCount="327">
  <si>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</si>
  <si>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</si>
  <si>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</si>
  <si>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</si>
  <si>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</si>
  <si>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</si>
  <si>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</si>
  <si>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</si>
  <si>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</si>
  <si>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</si>
  <si>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</si>
  <si>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</si>
  <si>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</si>
  <si>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</si>
  <si>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</si>
  <si>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</si>
  <si>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</si>
  <si>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</si>
  <si>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</si>
  <si>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</si>
  <si>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</si>
  <si>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</si>
  <si>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</si>
  <si>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</si>
  <si>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</si>
  <si>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</si>
  <si>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</si>
  <si>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</si>
  <si>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</si>
  <si>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</si>
  <si>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</si>
  <si>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</si>
  <si>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</si>
  <si>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</si>
  <si>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</si>
  <si>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</si>
  <si>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</si>
  <si>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</si>
  <si>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</si>
  <si>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</si>
  <si>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</si>
  <si>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</si>
  <si>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</si>
  <si>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034</t>
  </si>
  <si>
    <t>Sanace vlhkého zdiva-Konečného nám.Jiráskova Čápkova</t>
  </si>
  <si>
    <t>Statutární město Brno - MČ Brno-střed</t>
  </si>
  <si>
    <t>Dominikánská 2</t>
  </si>
  <si>
    <t>Brno</t>
  </si>
  <si>
    <t>60169</t>
  </si>
  <si>
    <t>44992785</t>
  </si>
  <si>
    <t>CZ44992785</t>
  </si>
  <si>
    <t>Stavba</t>
  </si>
  <si>
    <t>Ostatní a vedlejší náklady</t>
  </si>
  <si>
    <t>00</t>
  </si>
  <si>
    <t>Vedlejší a ostatní náklady</t>
  </si>
  <si>
    <t>Stavební objekt</t>
  </si>
  <si>
    <t>1</t>
  </si>
  <si>
    <t>Sanace vlhkého zdiva</t>
  </si>
  <si>
    <t>Celkem za stavbu</t>
  </si>
  <si>
    <t>CZK</t>
  </si>
  <si>
    <t>Rekapitulace dílů</t>
  </si>
  <si>
    <t>Typ dílu</t>
  </si>
  <si>
    <t>Zemní práce</t>
  </si>
  <si>
    <t>11</t>
  </si>
  <si>
    <t>Přípravné a přidružené práce</t>
  </si>
  <si>
    <t>3</t>
  </si>
  <si>
    <t>Svislé a kompletní konstrukce</t>
  </si>
  <si>
    <t>4</t>
  </si>
  <si>
    <t>Vodorovné konstrukce</t>
  </si>
  <si>
    <t>5</t>
  </si>
  <si>
    <t>Komunikace</t>
  </si>
  <si>
    <t>62</t>
  </si>
  <si>
    <t>Úpravy povrchů vnější</t>
  </si>
  <si>
    <t>9</t>
  </si>
  <si>
    <t>Ostatní konstrukce, bourání</t>
  </si>
  <si>
    <t>91</t>
  </si>
  <si>
    <t>Doplňující práce na komunikaci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</si>
  <si>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</si>
  <si>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</si>
  <si>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</si>
  <si>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</si>
  <si>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</si>
  <si>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</si>
  <si>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</si>
  <si>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</si>
  <si>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</si>
  <si>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</si>
  <si>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</si>
  <si>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</si>
  <si>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</si>
  <si>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</si>
  <si>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</si>
  <si>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</si>
  <si>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</si>
  <si>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</si>
  <si>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</si>
  <si>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</si>
  <si>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</si>
  <si>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</si>
  <si>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</si>
  <si>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</si>
  <si>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</si>
  <si>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</si>
  <si>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</si>
  <si>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</si>
  <si>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</si>
  <si>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</si>
  <si>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</si>
  <si>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</si>
  <si>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</si>
  <si>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</si>
  <si>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</si>
  <si>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</si>
  <si>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</si>
  <si>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</si>
  <si>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</si>
  <si>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</si>
  <si>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</si>
  <si>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</si>
  <si>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</si>
  <si>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</si>
  <si>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>Soubor</t>
  </si>
  <si>
    <t>RTS 21/ II</t>
  </si>
  <si>
    <t>Indiv</t>
  </si>
  <si>
    <t>VRN</t>
  </si>
  <si>
    <t>POL99_2</t>
  </si>
  <si>
    <t>Veškeré náklady spojené s vybudováním, provozem a odstraněním zařízení staveniště.</t>
  </si>
  <si>
    <t>POP</t>
  </si>
  <si>
    <t>005124010R</t>
  </si>
  <si>
    <t>Koordinační činnost</t>
  </si>
  <si>
    <t>Koordinace stavebních a technologických dodávek stavby.</t>
  </si>
  <si>
    <t>005211040R</t>
  </si>
  <si>
    <t xml:space="preserve">Užívání veřejných ploch a prostranství  </t>
  </si>
  <si>
    <t>POL99_8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</si>
  <si>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</si>
  <si>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SUM</t>
  </si>
  <si>
    <t>END</t>
  </si>
  <si>
    <t>Položkový soupis prací a dodávek</t>
  </si>
  <si>
    <t>139601101R00</t>
  </si>
  <si>
    <t>Ruční výkop jam, rýh a šachet v horninách 1 a 2</t>
  </si>
  <si>
    <t>m3</t>
  </si>
  <si>
    <t>800-1</t>
  </si>
  <si>
    <t>Práce</t>
  </si>
  <si>
    <t>POL1_</t>
  </si>
  <si>
    <t>s přehozením na vzdálenost do 5 m nebo s naložením na ruční dopravní prostředek</t>
  </si>
  <si>
    <t>SPI</t>
  </si>
  <si>
    <t xml:space="preserve">Hloubka výkopu 0,5m, šířka výkopu 1,0m : </t>
  </si>
  <si>
    <t>VV</t>
  </si>
  <si>
    <t>stávající chodník ze zámkové dlažby : (24,0+19,0+24,0+47,5)*0,5*1,0</t>
  </si>
  <si>
    <t>stávající chodník asfaltový : (42,0+7,0)*0,5*1,0</t>
  </si>
  <si>
    <t>odpočet chodník dlažba-vrstvy: : -(24,0+19,0+24,0+47,5)*(0,06+0,15)*1,0</t>
  </si>
  <si>
    <t>odpočet chodník asf.-vrstvy : -(24,0+19,0+24,0+47,5)*(0,05+0,04+0,10)*1,0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</si>
  <si>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</si>
  <si>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</si>
  <si>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</si>
  <si>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Odkaz na mn. položky pořadí 1 : 35,95000</t>
  </si>
  <si>
    <t>113204111R00</t>
  </si>
  <si>
    <t>Vytrhání obrub záhonových</t>
  </si>
  <si>
    <t>m</t>
  </si>
  <si>
    <t>822-1</t>
  </si>
  <si>
    <t>RTS 21/ I</t>
  </si>
  <si>
    <t>s vybouráním lože, s přemístěním hmot na skládku na vzdálenost do 3 m nebo naložením na dopravní prostředek</t>
  </si>
  <si>
    <t>stávající obrubníky před sklepními okny z ulice Jiráskova : 1,0+1,0+1,0+1,2+1,0+1,2+1,2+1,0</t>
  </si>
  <si>
    <t>113106121R00</t>
  </si>
  <si>
    <t>Rozebrání komunikací pro pěší s jakýmkoliv ložem a výplní spár_x000D_
 z betonových nebo kameninových dlaždic nebo tvarovek</t>
  </si>
  <si>
    <t>m2</t>
  </si>
  <si>
    <t>s přemístěním hmot na skládku na vzdálenost do 3 m nebo s naložením na dopravní prostředek</t>
  </si>
  <si>
    <t>stávající chodník ze zámkové dlažby : (24,0+19,0+24,0+47,5)*1,0</t>
  </si>
  <si>
    <t>113107315R00</t>
  </si>
  <si>
    <t>Odstranění podkladů nebo krytů z kameniva těženého, v ploše jednotlivě do 50 m2, tloušťka vrstvy 150 mm</t>
  </si>
  <si>
    <t xml:space="preserve">stávající chodník ze zámkové dlažby : </t>
  </si>
  <si>
    <t>Odkaz na mn. položky pořadí 4 : 114,50000</t>
  </si>
  <si>
    <t>113108305R00</t>
  </si>
  <si>
    <t>Odstranění podkladů nebo krytů živičných, v ploše jednotlivě do 50 m2, tloušťka vrstvy 50 mm</t>
  </si>
  <si>
    <t>stávající chodník asfaltový : (42,0+7,0)*1,0</t>
  </si>
  <si>
    <t>113109310R00</t>
  </si>
  <si>
    <t>Odstranění podkladů nebo krytů z betonu prostého, v ploše jednotlivě do 50 m2, tloušťka vrstvy 100 mm</t>
  </si>
  <si>
    <t xml:space="preserve">stávající chodník asfaltový-podkladní vrtsva : </t>
  </si>
  <si>
    <t>Odkaz na mn. položky pořadí 6 : 49,00000</t>
  </si>
  <si>
    <t>316R 01</t>
  </si>
  <si>
    <t>Odběr vzorků s vyhodnocením salinity zdiva v laboratoři</t>
  </si>
  <si>
    <t>kus</t>
  </si>
  <si>
    <t>Vlastní</t>
  </si>
  <si>
    <t>6 měřících míst ve dvou výškových úrovních: : 12</t>
  </si>
  <si>
    <t>316R 02</t>
  </si>
  <si>
    <t>Odsolení zdiva v soklové partii metodou propařování a odsávání kontaminované vody staveb.vysavačem</t>
  </si>
  <si>
    <t>metoda dle TZ - čištění povrchu propařováním zdiva,parním čištěním vč.odsávání kontaminované vody stavebním vysavačem : (42,0+7,0+24,0+19,0+24,0+47,5)*(0,5+0,3)</t>
  </si>
  <si>
    <t>319 R 03</t>
  </si>
  <si>
    <t>Vyrovnání povrchu zdiva maltou VPC s vodotěsnící krystalizační přísadou</t>
  </si>
  <si>
    <t xml:space="preserve"> zákl.zeď - pod úrovní terénu 50cm + 30 cm nad terénem : (42,0+7,0+24,0+19,0+24,0+47,5)*(0,5+0,3)</t>
  </si>
  <si>
    <t>451577977R00</t>
  </si>
  <si>
    <t>Podklad nebo lože pod dlažbu (přídlažbu) ze štěrkodrti tloušťky do 10 cm</t>
  </si>
  <si>
    <t>v ploše vodorovné nebo ve sklonu do 1:5</t>
  </si>
  <si>
    <t>chodník ze zámkové dlažby-oprava : (24,0+19,0+24,0+47,5)*1,0</t>
  </si>
  <si>
    <t>451579977R00</t>
  </si>
  <si>
    <t>Podklad nebo lože pod dlažbu (přídlažbu) ze štěrkodrti příplatek za každý další 1 cm štěrkodrti nad 10 cm</t>
  </si>
  <si>
    <t>chodník ze zámkové dlažby-oprava : 5*114,5</t>
  </si>
  <si>
    <t>566901111R00</t>
  </si>
  <si>
    <t>Vyspravení podkladu po překopech kamenivem těženým nebo štěrkopískem</t>
  </si>
  <si>
    <t xml:space="preserve">Provedení ve spádu 2%-3% směrem od objektu : </t>
  </si>
  <si>
    <t>oprava chodníku z litého asfaltu po výkopu : (42,0+7,0)*1,0*0,04</t>
  </si>
  <si>
    <t>566905111R00</t>
  </si>
  <si>
    <t>Vyspravení podkladu po překopech podkladním betonem</t>
  </si>
  <si>
    <t>oprava chodníku z litého asfaltu po výkopu : (42,0+7,0)*1,0*0,10</t>
  </si>
  <si>
    <t>572942112R00</t>
  </si>
  <si>
    <t>Vyspravení krytu po překopech pro inženýrské sítě litým asfaltem, po zhutnění tloušťky přes  40 do  60 mm</t>
  </si>
  <si>
    <t>chodník - včetně asfaltové zálivky, která utěsní spáru mezi dodatečně provedeným asfaltem : (42,0+7,0)*1,0</t>
  </si>
  <si>
    <t>573111113R00</t>
  </si>
  <si>
    <t>Postřik živičný infiltrační s posypem kamenivem v množství 1,5 kg/m2</t>
  </si>
  <si>
    <t>z asfaltu silničního</t>
  </si>
  <si>
    <t>Odkaz na mn. položky pořadí 15 : 49,00000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</si>
  <si>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</si>
  <si>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</si>
  <si>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</si>
  <si>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oprava-chodník ze zámkové dlažby : (24,0+19,0+24,0+47,5)*1,0</t>
  </si>
  <si>
    <t>622904121R00</t>
  </si>
  <si>
    <t xml:space="preserve">Očištění fasád ruční čištění ocelovým kartáčem,  </t>
  </si>
  <si>
    <t>801-1</t>
  </si>
  <si>
    <t>čištění zákl.zdi - pod úrovní terénu 50cm : (42,0+7,0+24,0+19,0+24,0+47,5)*0,5</t>
  </si>
  <si>
    <t>čištění fasády : 42,0*0,5</t>
  </si>
  <si>
    <t>7,0*(0,8+1,1)</t>
  </si>
  <si>
    <t>24,0*(0,3+1,1)</t>
  </si>
  <si>
    <t>19,0*(0,8+1,1)</t>
  </si>
  <si>
    <t>24,0*1,0</t>
  </si>
  <si>
    <t>47,5*1,5</t>
  </si>
  <si>
    <t>2,0</t>
  </si>
  <si>
    <t>602016103R00</t>
  </si>
  <si>
    <t xml:space="preserve">Omítka stěn z hotových směsí postřik, báze, sanační,  ,  ,  </t>
  </si>
  <si>
    <t>po jednotlivých vrstvách</t>
  </si>
  <si>
    <t>42,0*0,5</t>
  </si>
  <si>
    <t>602013121RT1</t>
  </si>
  <si>
    <t xml:space="preserve">Omítka stěn z hotových směsí vrstva podkladní, sanační,  , tloušťka vrstvy 10 mm,  </t>
  </si>
  <si>
    <t>602 RT 05</t>
  </si>
  <si>
    <t>Omítka hydrofilní, suchá malta CSII, regulující vlhkost. spec.geometrie pórů, tloušťka vrstvy 20 mm</t>
  </si>
  <si>
    <t>622 R 06</t>
  </si>
  <si>
    <t>Omítka vnější stěn, MVC, štuková, složitost 3-4 - regulující vlhkost - tl. 3 mm</t>
  </si>
  <si>
    <t>Odkaz na mn. položky pořadí 21 : 201,25000</t>
  </si>
  <si>
    <t>612 R 04</t>
  </si>
  <si>
    <t>Oprava soklové římy včetně nátěru</t>
  </si>
  <si>
    <t>42,0+7,0+24,0+19,0+24,0+47,5</t>
  </si>
  <si>
    <t>622 R 07</t>
  </si>
  <si>
    <t>Příplatek za strukturovanou omítku</t>
  </si>
  <si>
    <t>7,0*1,1+24,0*1,1+19,0*1,1+2,0</t>
  </si>
  <si>
    <t>622471318RS8</t>
  </si>
  <si>
    <t xml:space="preserve">Nátěry a nástřiky vnějších stěn a pilířů základním a krycím nátěrem (nebo přestřikem povrchu) hmota silikátová, složitost 3 ÷ 4,  </t>
  </si>
  <si>
    <t>Penetrace + 2 x krycí nátěr.</t>
  </si>
  <si>
    <t>Odkaz na mn. položky pořadí 22 : 201,25000</t>
  </si>
  <si>
    <t>916531111R00</t>
  </si>
  <si>
    <t>Osazení záhonového obrubníku betonového do lože z betonu prostého C 12/15, bez boční opěry</t>
  </si>
  <si>
    <t>se zřízením lože z betonu prostého C 12/15 tl. 80-100 mm</t>
  </si>
  <si>
    <t xml:space="preserve">ulice Čápkova- zábrany před sklepní okna : </t>
  </si>
  <si>
    <t>obrubníky zamezující vnikání vody okny do vnitřních prostor-v úrovni chodníku (sklepy) : 1,2+0,9</t>
  </si>
  <si>
    <t>očištěné obrubníky - znovu použité : 1,0+1,0+1,0+1,2+1,0+1,2+1,2+1,0</t>
  </si>
  <si>
    <t>59217335R</t>
  </si>
  <si>
    <t>obrubník zahradní materiál beton; l = 1000,0 mm; š = 50,0 mm; h = 250,0 mm; barva šedá</t>
  </si>
  <si>
    <t>SPCM</t>
  </si>
  <si>
    <t>Specifikace</t>
  </si>
  <si>
    <t>POL3_</t>
  </si>
  <si>
    <t xml:space="preserve">Nové obrubníky - doplnění před dvě okna, kde nebyly původní obrubníky: : </t>
  </si>
  <si>
    <t xml:space="preserve">okno : 1,2 m = 2 kusy : </t>
  </si>
  <si>
    <t xml:space="preserve">okno : 0,90 m = 1 kus : </t>
  </si>
  <si>
    <t>celkem = 3 kusů : 3*1,01</t>
  </si>
  <si>
    <t>919725112R00</t>
  </si>
  <si>
    <t>Vložka pod litý asfalt bez upevnění z pásu asfaltového bez krycí vrstvy</t>
  </si>
  <si>
    <t>oprava chodníku z litého asfaltu po výkopu : (42,0+7,0)*1,0</t>
  </si>
  <si>
    <t>919735111R00</t>
  </si>
  <si>
    <t>Řezání stávajících krytů nebo podkladů živičných, hloubky do  50 mm</t>
  </si>
  <si>
    <t>včetně spotřeby vody</t>
  </si>
  <si>
    <t>řezání -stávající chodník litý asfalt : (42,0+7,0)+1,0*2</t>
  </si>
  <si>
    <t>919735122R00</t>
  </si>
  <si>
    <t>Řezání stávajících krytů nebo podkladů betonových, hloubky přes 50 do 100 mm</t>
  </si>
  <si>
    <t>stávající chodník asfaltový, řezání podkladní vrstvy beton ((předpoklad tl.10cm) : (42,0+7,0)+1,0*2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</si>
  <si>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</si>
  <si>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</si>
  <si>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</si>
  <si>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>chodník ze zámkové dlažby : (24,0+19,0+24,0+47,5)*1,0</t>
  </si>
  <si>
    <t>941955001R00</t>
  </si>
  <si>
    <t>Lešení lehké pracovní pomocné pomocné, o výšce lešeňové podlahy do 1,2 m</t>
  </si>
  <si>
    <t>800-3</t>
  </si>
  <si>
    <t>(7,0+19,0+2,0)*1,0</t>
  </si>
  <si>
    <t>979024441R00</t>
  </si>
  <si>
    <t>Očištění vybouraných obrubníků, dlaždic obrubníků, krajníků vybouraných z jakéhokoliv lože a s jakoukoliv výplní spár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</si>
  <si>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</si>
  <si>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</si>
  <si>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</si>
  <si>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801-4</t>
  </si>
  <si>
    <t>Přesun hmot</t>
  </si>
  <si>
    <t>POL7_</t>
  </si>
  <si>
    <t>711823121RT2</t>
  </si>
  <si>
    <t>Ochrana konstrukcí nopovou fólií svisle, výška nopu 4 mm, včetně dodávky fólie</t>
  </si>
  <si>
    <t>800-711</t>
  </si>
  <si>
    <t>Provedeno do tvaru "L" : (42,0+7,0+24,0+19,0+24,0+47,5)*(0,5+0,3+0,6)</t>
  </si>
  <si>
    <t>711823129RT2</t>
  </si>
  <si>
    <t>Ochrana konstrukcí nopovou fólií ukončovací lišta,  , včetně dodávky lišty</t>
  </si>
  <si>
    <t>(42,0+7,0+24,0+19,0+24,0+47,5)</t>
  </si>
  <si>
    <t>711R 08</t>
  </si>
  <si>
    <t>Hydroizolační povlak - stěrka včetně penetrace, tl.4 mm</t>
  </si>
  <si>
    <t>dvouvrstvá</t>
  </si>
  <si>
    <t xml:space="preserve">hydroizolace bezešvá 2 komponentní hybridní izolační stěrka tl.4 mm s vytažením 0,3 m nad terén : </t>
  </si>
  <si>
    <t>zákl.zeď : (42,0+7,0+24,0+19,0+24,0+47,5)*(0,5+0,3)</t>
  </si>
  <si>
    <t>998711101R00</t>
  </si>
  <si>
    <t>Přesun hmot pro izolace proti vodě svisle do 6 m</t>
  </si>
  <si>
    <t>50 m vodorovně měřeno od těžiště půdorysné plochy skládky do těžiště půdorysné plochy objektu</t>
  </si>
  <si>
    <t>978015291R00</t>
  </si>
  <si>
    <t>Otlučení omítek vápenných nebo vápenocementových vnějších s vyškrabáním spár, s očištěním zdiva_x000D_
 1. až 4. stupni složitosti, v rozsahu do 100 %</t>
  </si>
  <si>
    <t>801-3</t>
  </si>
  <si>
    <t>979082213R00</t>
  </si>
  <si>
    <t>Vodorovná doprava suti po suchu bez naložení, ale se složením a hrubým urovnáním na vzdálenost do 1 km</t>
  </si>
  <si>
    <t>11,76+5,39+49,65</t>
  </si>
  <si>
    <t>979082219R00</t>
  </si>
  <si>
    <t>Vodorovná doprava suti po suchu příplatek k ceně za každý další i započatý 1 km přes 1 km</t>
  </si>
  <si>
    <t>66,8*14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</si>
  <si>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</si>
  <si>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</si>
  <si>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</si>
  <si>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</si>
  <si>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6*66,8</t>
  </si>
  <si>
    <t>979990103R00</t>
  </si>
  <si>
    <t>Poplatek za skládku beton do 30x30 cm, skupina 17 01 01 z Katalogu odpadů</t>
  </si>
  <si>
    <t>11,76</t>
  </si>
  <si>
    <t>979990112R00</t>
  </si>
  <si>
    <t>Poplatek za skládku obalovaný asfalt , skupina 17 09 04 z Katalogu odpadů</t>
  </si>
  <si>
    <t>5,39</t>
  </si>
  <si>
    <t>979999997R00</t>
  </si>
  <si>
    <t>Poplatek za skládku čisté suti - DUFONEV Brno, skupina 17 09 04 z Katalogu odpadů</t>
  </si>
  <si>
    <t>37,78+11,87</t>
  </si>
  <si>
    <t>se zhutněním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</si>
</sst>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opLeftCell="B12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9" t="s">
        <v>41</v>
      </c>
      <c r="C1" s="230"/>
      <c r="D1" s="230"/>
      <c r="E1" s="230"/>
      <c r="F1" s="230"/>
      <c r="G1" s="230"/>
      <c r="H1" s="230"/>
      <c r="I1" s="230"/>
      <c r="J1" s="231"/>
    </row>
    <row r="2" spans="1:15" ht="36" customHeight="1" x14ac:dyDescent="0.2">
      <c r="A2" s="2"/>
      <c r="B2" s="76" t="s">
        <v>22</v>
      </c>
      <c r="C2" s="77"/>
      <c r="D2" s="78" t="s">
        <v>43</v>
      </c>
      <c r="E2" s="235" t="s">
        <v>44</v>
      </c>
      <c r="F2" s="236"/>
      <c r="G2" s="236"/>
      <c r="H2" s="236"/>
      <c r="I2" s="236"/>
      <c r="J2" s="237"/>
      <c r="O2" s="1"/>
    </row>
    <row r="3" spans="1:15" ht="27" hidden="1" customHeight="1" x14ac:dyDescent="0.2">
      <c r="A3" s="2"/>
      <c r="B3" s="79"/>
      <c r="C3" s="77"/>
      <c r="D3" s="80"/>
      <c r="E3" s="238"/>
      <c r="F3" s="239"/>
      <c r="G3" s="239"/>
      <c r="H3" s="239"/>
      <c r="I3" s="239"/>
      <c r="J3" s="240"/>
    </row>
    <row r="4" spans="1:15" ht="23.25" customHeight="1" x14ac:dyDescent="0.2">
      <c r="A4" s="2"/>
      <c r="B4" s="81"/>
      <c r="C4" s="82"/>
      <c r="D4" s="83"/>
      <c r="E4" s="219"/>
      <c r="F4" s="219"/>
      <c r="G4" s="219"/>
      <c r="H4" s="219"/>
      <c r="I4" s="219"/>
      <c r="J4" s="220"/>
    </row>
    <row r="5" spans="1:15" ht="24" customHeight="1" x14ac:dyDescent="0.2">
      <c r="A5" s="2"/>
      <c r="B5" s="31" t="s">
        <v>42</v>
      </c>
      <c r="D5" s="223" t="s">
        <v>45</v>
      </c>
      <c r="E5" s="224"/>
      <c r="F5" s="224"/>
      <c r="G5" s="224"/>
      <c r="H5" s="18" t="s">
        <v>40</v>
      </c>
      <c r="I5" s="85" t="s">
        <v>49</v>
      </c>
      <c r="J5" s="8"/>
    </row>
    <row r="6" spans="1:15" ht="15.75" customHeight="1" x14ac:dyDescent="0.2">
      <c r="A6" s="2"/>
      <c r="B6" s="28"/>
      <c r="C6" s="55"/>
      <c r="D6" s="225" t="s">
        <v>46</v>
      </c>
      <c r="E6" s="226"/>
      <c r="F6" s="226"/>
      <c r="G6" s="226"/>
      <c r="H6" s="18" t="s">
        <v>34</v>
      </c>
      <c r="I6" s="85" t="s">
        <v>50</v>
      </c>
      <c r="J6" s="8"/>
    </row>
    <row r="7" spans="1:15" ht="15.75" customHeight="1" x14ac:dyDescent="0.2">
      <c r="A7" s="2"/>
      <c r="B7" s="29"/>
      <c r="C7" s="56"/>
      <c r="D7" s="84" t="s">
        <v>48</v>
      </c>
      <c r="E7" s="227" t="s">
        <v>47</v>
      </c>
      <c r="F7" s="228"/>
      <c r="G7" s="228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2"/>
      <c r="E11" s="242"/>
      <c r="F11" s="242"/>
      <c r="G11" s="242"/>
      <c r="H11" s="18" t="s">
        <v>40</v>
      </c>
      <c r="I11" s="87"/>
      <c r="J11" s="8"/>
    </row>
    <row r="12" spans="1:15" ht="15.75" customHeight="1" x14ac:dyDescent="0.2">
      <c r="A12" s="2"/>
      <c r="B12" s="28"/>
      <c r="C12" s="55"/>
      <c r="D12" s="218"/>
      <c r="E12" s="218"/>
      <c r="F12" s="218"/>
      <c r="G12" s="218"/>
      <c r="H12" s="18" t="s">
        <v>34</v>
      </c>
      <c r="I12" s="87"/>
      <c r="J12" s="8"/>
    </row>
    <row r="13" spans="1:15" ht="15.75" customHeight="1" x14ac:dyDescent="0.2">
      <c r="A13" s="2"/>
      <c r="B13" s="29"/>
      <c r="C13" s="56"/>
      <c r="D13" s="86"/>
      <c r="E13" s="221"/>
      <c r="F13" s="222"/>
      <c r="G13" s="22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1"/>
      <c r="F15" s="241"/>
      <c r="G15" s="243"/>
      <c r="H15" s="243"/>
      <c r="I15" s="243" t="s">
        <v>29</v>
      </c>
      <c r="J15" s="244"/>
    </row>
    <row r="16" spans="1:15" ht="23.25" customHeight="1" x14ac:dyDescent="0.2">
      <c r="A16" s="144" t="s">
        <v>24</v>
      </c>
      <c r="B16" s="38" t="s">
        <v>24</v>
      </c>
      <c r="C16" s="62"/>
      <c r="D16" s="63"/>
      <c r="E16" s="207"/>
      <c r="F16" s="208"/>
      <c r="G16" s="207"/>
      <c r="H16" s="208"/>
      <c r="I16" s="207">
        <f>SUMIF(F52:F66,A16,I52:I66)+SUMIF(F52:F66,"PSU",I52:I66)</f>
        <v>0</v>
      </c>
      <c r="J16" s="209"/>
    </row>
    <row r="17" spans="1:10" ht="23.25" customHeight="1" x14ac:dyDescent="0.2">
      <c r="A17" s="144" t="s">
        <v>25</v>
      </c>
      <c r="B17" s="38" t="s">
        <v>25</v>
      </c>
      <c r="C17" s="62"/>
      <c r="D17" s="63"/>
      <c r="E17" s="207"/>
      <c r="F17" s="208"/>
      <c r="G17" s="207"/>
      <c r="H17" s="208"/>
      <c r="I17" s="207">
        <f>SUMIF(F52:F66,A17,I52:I66)</f>
        <v>0</v>
      </c>
      <c r="J17" s="209"/>
    </row>
    <row r="18" spans="1:10" ht="23.25" customHeight="1" x14ac:dyDescent="0.2">
      <c r="A18" s="144" t="s">
        <v>26</v>
      </c>
      <c r="B18" s="38" t="s">
        <v>26</v>
      </c>
      <c r="C18" s="62"/>
      <c r="D18" s="63"/>
      <c r="E18" s="207"/>
      <c r="F18" s="208"/>
      <c r="G18" s="207"/>
      <c r="H18" s="208"/>
      <c r="I18" s="207">
        <f>SUMIF(F52:F66,A18,I52:I66)</f>
        <v>0</v>
      </c>
      <c r="J18" s="209"/>
    </row>
    <row r="19" spans="1:10" ht="23.25" customHeight="1" x14ac:dyDescent="0.2">
      <c r="A19" s="144" t="s">
        <v>88</v>
      </c>
      <c r="B19" s="38" t="s">
        <v>27</v>
      </c>
      <c r="C19" s="62"/>
      <c r="D19" s="63"/>
      <c r="E19" s="207"/>
      <c r="F19" s="208"/>
      <c r="G19" s="207"/>
      <c r="H19" s="208"/>
      <c r="I19" s="207">
        <f>SUMIF(F52:F66,A19,I52:I66)</f>
        <v>0</v>
      </c>
      <c r="J19" s="209"/>
    </row>
    <row r="20" spans="1:10" ht="23.25" customHeight="1" x14ac:dyDescent="0.2">
      <c r="A20" s="144" t="s">
        <v>89</v>
      </c>
      <c r="B20" s="38" t="s">
        <v>28</v>
      </c>
      <c r="C20" s="62"/>
      <c r="D20" s="63"/>
      <c r="E20" s="207"/>
      <c r="F20" s="208"/>
      <c r="G20" s="207"/>
      <c r="H20" s="208"/>
      <c r="I20" s="207">
        <f>SUMIF(F52:F66,A20,I52:I66)</f>
        <v>0</v>
      </c>
      <c r="J20" s="209"/>
    </row>
    <row r="21" spans="1:10" ht="23.25" customHeight="1" x14ac:dyDescent="0.2">
      <c r="A21" s="2"/>
      <c r="B21" s="48" t="s">
        <v>29</v>
      </c>
      <c r="C21" s="64"/>
      <c r="D21" s="65"/>
      <c r="E21" s="210"/>
      <c r="F21" s="245"/>
      <c r="G21" s="210"/>
      <c r="H21" s="245"/>
      <c r="I21" s="210">
        <f>SUM(I16:J20)</f>
        <v>0</v>
      </c>
      <c r="J21" s="21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05">
        <f>ZakladDPHSniVypocet</f>
        <v>0</v>
      </c>
      <c r="H23" s="206"/>
      <c r="I23" s="206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3">
        <f>I23*E23/100</f>
        <v>0</v>
      </c>
      <c r="H24" s="204"/>
      <c r="I24" s="204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05">
        <f>ZakladDPHZaklVypocet</f>
        <v>0</v>
      </c>
      <c r="H25" s="206"/>
      <c r="I25" s="206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2">
        <f>I25*E25/100</f>
        <v>0</v>
      </c>
      <c r="H26" s="233"/>
      <c r="I26" s="233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4">
        <f>CenaCelkemBezDPH-(ZakladDPHSni+ZakladDPHZakl)</f>
        <v>0</v>
      </c>
      <c r="H27" s="234"/>
      <c r="I27" s="234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8" t="s">
        <v>23</v>
      </c>
      <c r="C28" s="119"/>
      <c r="D28" s="119"/>
      <c r="E28" s="120"/>
      <c r="F28" s="121"/>
      <c r="G28" s="213">
        <f>A27</f>
        <v>0</v>
      </c>
      <c r="H28" s="213"/>
      <c r="I28" s="213"/>
      <c r="J28" s="122" t="str">
        <f t="shared" si="0"/>
        <v>CZK</v>
      </c>
    </row>
    <row r="29" spans="1:10" ht="27.75" hidden="1" customHeight="1" thickBot="1" x14ac:dyDescent="0.25">
      <c r="A29" s="2"/>
      <c r="B29" s="118" t="s">
        <v>35</v>
      </c>
      <c r="C29" s="123"/>
      <c r="D29" s="123"/>
      <c r="E29" s="123"/>
      <c r="F29" s="124"/>
      <c r="G29" s="212">
        <f>ZakladDPHSni+DPHSni+ZakladDPHZakl+DPHZakl+Zaokrouhleni</f>
        <v>0</v>
      </c>
      <c r="H29" s="212"/>
      <c r="I29" s="212"/>
      <c r="J29" s="125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4"/>
      <c r="E34" s="215"/>
      <c r="G34" s="216"/>
      <c r="H34" s="217"/>
      <c r="I34" s="217"/>
      <c r="J34" s="25"/>
    </row>
    <row r="35" spans="1:10" ht="12.75" customHeight="1" x14ac:dyDescent="0.2">
      <c r="A35" s="2"/>
      <c r="B35" s="2"/>
      <c r="D35" s="202" t="s">
        <v>2</v>
      </c>
      <c r="E35" s="20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9" t="s">
        <v>1</v>
      </c>
      <c r="J38" s="100" t="s">
        <v>0</v>
      </c>
    </row>
    <row r="39" spans="1:10" ht="25.5" hidden="1" customHeight="1" x14ac:dyDescent="0.2">
      <c r="A39" s="90">
        <v>1</v>
      </c>
      <c r="B39" s="101" t="s">
        <v>51</v>
      </c>
      <c r="C39" s="198"/>
      <c r="D39" s="198"/>
      <c r="E39" s="198"/>
      <c r="F39" s="102">
        <f>'00 00 Naklady'!AE17+'1 1 Pol'!AE181</f>
        <v>0</v>
      </c>
      <c r="G39" s="103">
        <f>'00 00 Naklady'!AF17+'1 1 Pol'!AF181</f>
        <v>0</v>
      </c>
      <c r="H39" s="104"/>
      <c r="I39" s="105">
        <f>F39+G39+H39</f>
        <v>0</v>
      </c>
      <c r="J39" s="106" t="str">
        <f>IF(CenaCelkemVypocet=0,"",I39/CenaCelkemVypocet*100)</f>
        <v/>
      </c>
    </row>
    <row r="40" spans="1:10" ht="25.5" customHeight="1" x14ac:dyDescent="0.2">
      <c r="A40" s="90">
        <v>2</v>
      </c>
      <c r="B40" s="107"/>
      <c r="C40" s="201" t="s">
        <v>52</v>
      </c>
      <c r="D40" s="201"/>
      <c r="E40" s="201"/>
      <c r="F40" s="108">
        <f>'00 00 Naklady'!AE17</f>
        <v>0</v>
      </c>
      <c r="G40" s="109">
        <f>'00 00 Naklady'!AF17</f>
        <v>0</v>
      </c>
      <c r="H40" s="109"/>
      <c r="I40" s="110">
        <f>F40+G40+H40</f>
        <v>0</v>
      </c>
      <c r="J40" s="111" t="str">
        <f>IF(CenaCelkemVypocet=0,"",I40/CenaCelkemVypocet*100)</f>
        <v/>
      </c>
    </row>
    <row r="41" spans="1:10" ht="25.5" customHeight="1" x14ac:dyDescent="0.2">
      <c r="A41" s="90">
        <v>3</v>
      </c>
      <c r="B41" s="112" t="s">
        <v>53</v>
      </c>
      <c r="C41" s="198" t="s">
        <v>54</v>
      </c>
      <c r="D41" s="198"/>
      <c r="E41" s="198"/>
      <c r="F41" s="113">
        <f>'00 00 Naklady'!AE17</f>
        <v>0</v>
      </c>
      <c r="G41" s="104">
        <f>'00 00 Naklady'!AF17</f>
        <v>0</v>
      </c>
      <c r="H41" s="104"/>
      <c r="I41" s="105">
        <f>F41+G41+H41</f>
        <v>0</v>
      </c>
      <c r="J41" s="106" t="str">
        <f>IF(CenaCelkemVypocet=0,"",I41/CenaCelkemVypocet*100)</f>
        <v/>
      </c>
    </row>
    <row r="42" spans="1:10" ht="25.5" customHeight="1" x14ac:dyDescent="0.2">
      <c r="A42" s="90">
        <v>2</v>
      </c>
      <c r="B42" s="107"/>
      <c r="C42" s="201" t="s">
        <v>55</v>
      </c>
      <c r="D42" s="201"/>
      <c r="E42" s="201"/>
      <c r="F42" s="108"/>
      <c r="G42" s="109"/>
      <c r="H42" s="109"/>
      <c r="I42" s="110"/>
      <c r="J42" s="111"/>
    </row>
    <row r="43" spans="1:10" ht="25.5" customHeight="1" x14ac:dyDescent="0.2">
      <c r="A43" s="90">
        <v>2</v>
      </c>
      <c r="B43" s="107" t="s">
        <v>56</v>
      </c>
      <c r="C43" s="201" t="s">
        <v>57</v>
      </c>
      <c r="D43" s="201"/>
      <c r="E43" s="201"/>
      <c r="F43" s="108">
        <f>'1 1 Pol'!AE181</f>
        <v>0</v>
      </c>
      <c r="G43" s="109">
        <f>'1 1 Pol'!AF181</f>
        <v>0</v>
      </c>
      <c r="H43" s="109"/>
      <c r="I43" s="110">
        <f>F43+G43+H43</f>
        <v>0</v>
      </c>
      <c r="J43" s="111" t="str">
        <f>IF(CenaCelkemVypocet=0,"",I43/CenaCelkemVypocet*100)</f>
        <v/>
      </c>
    </row>
    <row r="44" spans="1:10" ht="25.5" customHeight="1" x14ac:dyDescent="0.2">
      <c r="A44" s="90">
        <v>3</v>
      </c>
      <c r="B44" s="112" t="s">
        <v>56</v>
      </c>
      <c r="C44" s="198" t="s">
        <v>57</v>
      </c>
      <c r="D44" s="198"/>
      <c r="E44" s="198"/>
      <c r="F44" s="113">
        <f>'1 1 Pol'!AE181</f>
        <v>0</v>
      </c>
      <c r="G44" s="104">
        <f>'1 1 Pol'!AF181</f>
        <v>0</v>
      </c>
      <c r="H44" s="104"/>
      <c r="I44" s="105">
        <f>F44+G44+H44</f>
        <v>0</v>
      </c>
      <c r="J44" s="106" t="str">
        <f>IF(CenaCelkemVypocet=0,"",I44/CenaCelkemVypocet*100)</f>
        <v/>
      </c>
    </row>
    <row r="45" spans="1:10" ht="25.5" customHeight="1" x14ac:dyDescent="0.2">
      <c r="A45" s="90"/>
      <c r="B45" s="199" t="s">
        <v>58</v>
      </c>
      <c r="C45" s="200"/>
      <c r="D45" s="200"/>
      <c r="E45" s="200"/>
      <c r="F45" s="114">
        <f>SUMIF(A39:A44,"=1",F39:F44)</f>
        <v>0</v>
      </c>
      <c r="G45" s="115">
        <f>SUMIF(A39:A44,"=1",G39:G44)</f>
        <v>0</v>
      </c>
      <c r="H45" s="115">
        <f>SUMIF(A39:A44,"=1",H39:H44)</f>
        <v>0</v>
      </c>
      <c r="I45" s="116">
        <f>SUMIF(A39:A44,"=1",I39:I44)</f>
        <v>0</v>
      </c>
      <c r="J45" s="117">
        <f>SUMIF(A39:A44,"=1",J39:J44)</f>
        <v>0</v>
      </c>
    </row>
    <row r="49" spans="1:10" ht="15.75" x14ac:dyDescent="0.25">
      <c r="B49" s="126" t="s">
        <v>60</v>
      </c>
    </row>
    <row r="51" spans="1:10" ht="25.5" customHeight="1" x14ac:dyDescent="0.2">
      <c r="A51" s="128"/>
      <c r="B51" s="131" t="s">
        <v>17</v>
      </c>
      <c r="C51" s="131" t="s">
        <v>5</v>
      </c>
      <c r="D51" s="132"/>
      <c r="E51" s="132"/>
      <c r="F51" s="133" t="s">
        <v>61</v>
      </c>
      <c r="G51" s="133"/>
      <c r="H51" s="133"/>
      <c r="I51" s="133" t="s">
        <v>29</v>
      </c>
      <c r="J51" s="133" t="s">
        <v>0</v>
      </c>
    </row>
    <row r="52" spans="1:10" ht="36.75" customHeight="1" x14ac:dyDescent="0.2">
      <c r="A52" s="129"/>
      <c r="B52" s="134" t="s">
        <v>56</v>
      </c>
      <c r="C52" s="196" t="s">
        <v>62</v>
      </c>
      <c r="D52" s="197"/>
      <c r="E52" s="197"/>
      <c r="F52" s="140" t="s">
        <v>24</v>
      </c>
      <c r="G52" s="141"/>
      <c r="H52" s="141"/>
      <c r="I52" s="141">
        <f>'1 1 Pol'!G8</f>
        <v>0</v>
      </c>
      <c r="J52" s="138" t="str">
        <f>IF(I67=0,"",I52/I67*100)</f>
        <v/>
      </c>
    </row>
    <row r="53" spans="1:10" ht="36.75" customHeight="1" x14ac:dyDescent="0.2">
      <c r="A53" s="129"/>
      <c r="B53" s="134" t="s">
        <v>63</v>
      </c>
      <c r="C53" s="196" t="s">
        <v>64</v>
      </c>
      <c r="D53" s="197"/>
      <c r="E53" s="197"/>
      <c r="F53" s="140" t="s">
        <v>24</v>
      </c>
      <c r="G53" s="141"/>
      <c r="H53" s="141"/>
      <c r="I53" s="141">
        <f>'1 1 Pol'!G22</f>
        <v>0</v>
      </c>
      <c r="J53" s="138" t="str">
        <f>IF(I67=0,"",I53/I67*100)</f>
        <v/>
      </c>
    </row>
    <row r="54" spans="1:10" ht="36.75" customHeight="1" x14ac:dyDescent="0.2">
      <c r="A54" s="129"/>
      <c r="B54" s="134" t="s">
        <v>65</v>
      </c>
      <c r="C54" s="196" t="s">
        <v>66</v>
      </c>
      <c r="D54" s="197"/>
      <c r="E54" s="197"/>
      <c r="F54" s="140" t="s">
        <v>24</v>
      </c>
      <c r="G54" s="141"/>
      <c r="H54" s="141"/>
      <c r="I54" s="141">
        <f>'1 1 Pol'!G34</f>
        <v>0</v>
      </c>
      <c r="J54" s="138" t="str">
        <f>IF(I67=0,"",I54/I67*100)</f>
        <v/>
      </c>
    </row>
    <row r="55" spans="1:10" ht="36.75" customHeight="1" x14ac:dyDescent="0.2">
      <c r="A55" s="129"/>
      <c r="B55" s="134" t="s">
        <v>67</v>
      </c>
      <c r="C55" s="196" t="s">
        <v>68</v>
      </c>
      <c r="D55" s="197"/>
      <c r="E55" s="197"/>
      <c r="F55" s="140" t="s">
        <v>24</v>
      </c>
      <c r="G55" s="141"/>
      <c r="H55" s="141"/>
      <c r="I55" s="141">
        <f>'1 1 Pol'!G41</f>
        <v>0</v>
      </c>
      <c r="J55" s="138" t="str">
        <f>IF(I67=0,"",I55/I67*100)</f>
        <v/>
      </c>
    </row>
    <row r="56" spans="1:10" ht="36.75" customHeight="1" x14ac:dyDescent="0.2">
      <c r="A56" s="129"/>
      <c r="B56" s="134" t="s">
        <v>69</v>
      </c>
      <c r="C56" s="196" t="s">
        <v>70</v>
      </c>
      <c r="D56" s="197"/>
      <c r="E56" s="197"/>
      <c r="F56" s="140" t="s">
        <v>24</v>
      </c>
      <c r="G56" s="141"/>
      <c r="H56" s="141"/>
      <c r="I56" s="141">
        <f>'1 1 Pol'!G48</f>
        <v>0</v>
      </c>
      <c r="J56" s="138" t="str">
        <f>IF(I67=0,"",I56/I67*100)</f>
        <v/>
      </c>
    </row>
    <row r="57" spans="1:10" ht="36.75" customHeight="1" x14ac:dyDescent="0.2">
      <c r="A57" s="129"/>
      <c r="B57" s="134" t="s">
        <v>71</v>
      </c>
      <c r="C57" s="196" t="s">
        <v>72</v>
      </c>
      <c r="D57" s="197"/>
      <c r="E57" s="197"/>
      <c r="F57" s="140" t="s">
        <v>24</v>
      </c>
      <c r="G57" s="141"/>
      <c r="H57" s="141"/>
      <c r="I57" s="141">
        <f>'1 1 Pol'!G67</f>
        <v>0</v>
      </c>
      <c r="J57" s="138" t="str">
        <f>IF(I67=0,"",I57/I67*100)</f>
        <v/>
      </c>
    </row>
    <row r="58" spans="1:10" ht="36.75" customHeight="1" x14ac:dyDescent="0.2">
      <c r="A58" s="129"/>
      <c r="B58" s="134" t="s">
        <v>73</v>
      </c>
      <c r="C58" s="196" t="s">
        <v>74</v>
      </c>
      <c r="D58" s="197"/>
      <c r="E58" s="197"/>
      <c r="F58" s="140" t="s">
        <v>24</v>
      </c>
      <c r="G58" s="141"/>
      <c r="H58" s="141"/>
      <c r="I58" s="141">
        <f>'1 1 Pol'!G157</f>
        <v>0</v>
      </c>
      <c r="J58" s="138" t="str">
        <f>IF(I67=0,"",I58/I67*100)</f>
        <v/>
      </c>
    </row>
    <row r="59" spans="1:10" ht="36.75" customHeight="1" x14ac:dyDescent="0.2">
      <c r="A59" s="129"/>
      <c r="B59" s="134" t="s">
        <v>75</v>
      </c>
      <c r="C59" s="196" t="s">
        <v>76</v>
      </c>
      <c r="D59" s="197"/>
      <c r="E59" s="197"/>
      <c r="F59" s="140" t="s">
        <v>24</v>
      </c>
      <c r="G59" s="141"/>
      <c r="H59" s="141"/>
      <c r="I59" s="141">
        <f>'1 1 Pol'!G113</f>
        <v>0</v>
      </c>
      <c r="J59" s="138" t="str">
        <f>IF(I67=0,"",I59/I67*100)</f>
        <v/>
      </c>
    </row>
    <row r="60" spans="1:10" ht="36.75" customHeight="1" x14ac:dyDescent="0.2">
      <c r="A60" s="129"/>
      <c r="B60" s="134" t="s">
        <v>77</v>
      </c>
      <c r="C60" s="196" t="s">
        <v>78</v>
      </c>
      <c r="D60" s="197"/>
      <c r="E60" s="197"/>
      <c r="F60" s="140" t="s">
        <v>24</v>
      </c>
      <c r="G60" s="141"/>
      <c r="H60" s="141"/>
      <c r="I60" s="141">
        <f>'1 1 Pol'!G136</f>
        <v>0</v>
      </c>
      <c r="J60" s="138" t="str">
        <f>IF(I67=0,"",I60/I67*100)</f>
        <v/>
      </c>
    </row>
    <row r="61" spans="1:10" ht="36.75" customHeight="1" x14ac:dyDescent="0.2">
      <c r="A61" s="129"/>
      <c r="B61" s="134" t="s">
        <v>79</v>
      </c>
      <c r="C61" s="196" t="s">
        <v>80</v>
      </c>
      <c r="D61" s="197"/>
      <c r="E61" s="197"/>
      <c r="F61" s="140" t="s">
        <v>24</v>
      </c>
      <c r="G61" s="141"/>
      <c r="H61" s="141"/>
      <c r="I61" s="141">
        <f>'1 1 Pol'!G139</f>
        <v>0</v>
      </c>
      <c r="J61" s="138" t="str">
        <f>IF(I67=0,"",I61/I67*100)</f>
        <v/>
      </c>
    </row>
    <row r="62" spans="1:10" ht="36.75" customHeight="1" x14ac:dyDescent="0.2">
      <c r="A62" s="129"/>
      <c r="B62" s="134" t="s">
        <v>81</v>
      </c>
      <c r="C62" s="196" t="s">
        <v>82</v>
      </c>
      <c r="D62" s="197"/>
      <c r="E62" s="197"/>
      <c r="F62" s="140" t="s">
        <v>24</v>
      </c>
      <c r="G62" s="141"/>
      <c r="H62" s="141"/>
      <c r="I62" s="141">
        <f>'1 1 Pol'!G143</f>
        <v>0</v>
      </c>
      <c r="J62" s="138" t="str">
        <f>IF(I67=0,"",I62/I67*100)</f>
        <v/>
      </c>
    </row>
    <row r="63" spans="1:10" ht="36.75" customHeight="1" x14ac:dyDescent="0.2">
      <c r="A63" s="129"/>
      <c r="B63" s="134" t="s">
        <v>83</v>
      </c>
      <c r="C63" s="196" t="s">
        <v>84</v>
      </c>
      <c r="D63" s="197"/>
      <c r="E63" s="197"/>
      <c r="F63" s="140" t="s">
        <v>25</v>
      </c>
      <c r="G63" s="141"/>
      <c r="H63" s="141"/>
      <c r="I63" s="141">
        <f>'1 1 Pol'!G146</f>
        <v>0</v>
      </c>
      <c r="J63" s="138" t="str">
        <f>IF(I67=0,"",I63/I67*100)</f>
        <v/>
      </c>
    </row>
    <row r="64" spans="1:10" ht="36.75" customHeight="1" x14ac:dyDescent="0.2">
      <c r="A64" s="129"/>
      <c r="B64" s="134" t="s">
        <v>85</v>
      </c>
      <c r="C64" s="196" t="s">
        <v>86</v>
      </c>
      <c r="D64" s="197"/>
      <c r="E64" s="197"/>
      <c r="F64" s="140" t="s">
        <v>87</v>
      </c>
      <c r="G64" s="141"/>
      <c r="H64" s="141"/>
      <c r="I64" s="141">
        <f>'1 1 Pol'!G166</f>
        <v>0</v>
      </c>
      <c r="J64" s="138" t="str">
        <f>IF(I67=0,"",I64/I67*100)</f>
        <v/>
      </c>
    </row>
    <row r="65" spans="1:10" ht="36.75" customHeight="1" x14ac:dyDescent="0.2">
      <c r="A65" s="129"/>
      <c r="B65" s="134" t="s">
        <v>88</v>
      </c>
      <c r="C65" s="196" t="s">
        <v>27</v>
      </c>
      <c r="D65" s="197"/>
      <c r="E65" s="197"/>
      <c r="F65" s="140" t="s">
        <v>88</v>
      </c>
      <c r="G65" s="141"/>
      <c r="H65" s="141"/>
      <c r="I65" s="141">
        <f>'00 00 Naklady'!G8</f>
        <v>0</v>
      </c>
      <c r="J65" s="138" t="str">
        <f>IF(I67=0,"",I65/I67*100)</f>
        <v/>
      </c>
    </row>
    <row r="66" spans="1:10" ht="36.75" customHeight="1" x14ac:dyDescent="0.2">
      <c r="A66" s="129"/>
      <c r="B66" s="134" t="s">
        <v>89</v>
      </c>
      <c r="C66" s="196" t="s">
        <v>28</v>
      </c>
      <c r="D66" s="197"/>
      <c r="E66" s="197"/>
      <c r="F66" s="140" t="s">
        <v>89</v>
      </c>
      <c r="G66" s="141"/>
      <c r="H66" s="141"/>
      <c r="I66" s="141">
        <f>'00 00 Naklady'!G13</f>
        <v>0</v>
      </c>
      <c r="J66" s="138" t="str">
        <f>IF(I67=0,"",I66/I67*100)</f>
        <v/>
      </c>
    </row>
    <row r="67" spans="1:10" ht="25.5" customHeight="1" x14ac:dyDescent="0.2">
      <c r="A67" s="130"/>
      <c r="B67" s="135" t="s">
        <v>1</v>
      </c>
      <c r="C67" s="136"/>
      <c r="D67" s="137"/>
      <c r="E67" s="137"/>
      <c r="F67" s="142"/>
      <c r="G67" s="143"/>
      <c r="H67" s="143"/>
      <c r="I67" s="143">
        <f>SUM(I52:I66)</f>
        <v>0</v>
      </c>
      <c r="J67" s="139">
        <f>SUM(J52:J66)</f>
        <v>0</v>
      </c>
    </row>
    <row r="68" spans="1:10" x14ac:dyDescent="0.2">
      <c r="F68" s="88"/>
      <c r="G68" s="88"/>
      <c r="H68" s="88"/>
      <c r="I68" s="88"/>
      <c r="J68" s="89"/>
    </row>
    <row r="69" spans="1:10" x14ac:dyDescent="0.2">
      <c r="F69" s="88"/>
      <c r="G69" s="88"/>
      <c r="H69" s="88"/>
      <c r="I69" s="88"/>
      <c r="J69" s="89"/>
    </row>
    <row r="70" spans="1:10" x14ac:dyDescent="0.2">
      <c r="F70" s="88"/>
      <c r="G70" s="88"/>
      <c r="H70" s="88"/>
      <c r="I70" s="88"/>
      <c r="J70" s="89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6:E66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5" t="s">
        <v>39</v>
      </c>
      <c r="B2" s="195"/>
      <c r="C2" s="195"/>
      <c r="D2" s="195"/>
      <c r="E2" s="195"/>
      <c r="F2" s="195"/>
      <c r="G2" s="195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50" t="s">
        <v>7</v>
      </c>
      <c r="B2" s="49"/>
      <c r="C2" s="248"/>
      <c r="D2" s="248"/>
      <c r="E2" s="248"/>
      <c r="F2" s="248"/>
      <c r="G2" s="249"/>
    </row>
    <row r="3" spans="1:7" ht="24.95" customHeight="1" x14ac:dyDescent="0.2">
      <c r="A3" s="50" t="s">
        <v>8</v>
      </c>
      <c r="B3" s="49"/>
      <c r="C3" s="248"/>
      <c r="D3" s="248"/>
      <c r="E3" s="248"/>
      <c r="F3" s="248"/>
      <c r="G3" s="249"/>
    </row>
    <row r="4" spans="1:7" ht="24.95" customHeight="1" x14ac:dyDescent="0.2">
      <c r="A4" s="50" t="s">
        <v>9</v>
      </c>
      <c r="B4" s="49"/>
      <c r="C4" s="248"/>
      <c r="D4" s="248"/>
      <c r="E4" s="248"/>
      <c r="F4" s="248"/>
      <c r="G4" s="249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2" t="s">
        <v>90</v>
      </c>
      <c r="B1" s="252"/>
      <c r="C1" s="252"/>
      <c r="D1" s="252"/>
      <c r="E1" s="252"/>
      <c r="F1" s="252"/>
      <c r="G1" s="252"/>
      <c r="AG1" t="s">
        <v>91</v>
      </c>
    </row>
    <row r="2" spans="1:60" ht="24.95" customHeight="1" x14ac:dyDescent="0.2">
      <c r="A2" s="145" t="s">
        <v>7</v>
      </c>
      <c r="B2" s="49" t="s">
        <v>43</v>
      </c>
      <c r="C2" s="253" t="s">
        <v>44</v>
      </c>
      <c r="D2" s="254"/>
      <c r="E2" s="254"/>
      <c r="F2" s="254"/>
      <c r="G2" s="255"/>
      <c r="AG2" t="s">
        <v>92</v>
      </c>
    </row>
    <row r="3" spans="1:60" ht="24.95" customHeight="1" x14ac:dyDescent="0.2">
      <c r="A3" s="145" t="s">
        <v>8</v>
      </c>
      <c r="B3" s="49" t="s">
        <v>53</v>
      </c>
      <c r="C3" s="253" t="s">
        <v>54</v>
      </c>
      <c r="D3" s="254"/>
      <c r="E3" s="254"/>
      <c r="F3" s="254"/>
      <c r="G3" s="255"/>
      <c r="AC3" s="127" t="s">
        <v>93</v>
      </c>
      <c r="AG3" t="s">
        <v>94</v>
      </c>
    </row>
    <row r="4" spans="1:60" ht="24.95" customHeight="1" x14ac:dyDescent="0.2">
      <c r="A4" s="146" t="s">
        <v>9</v>
      </c>
      <c r="B4" s="147" t="s">
        <v>53</v>
      </c>
      <c r="C4" s="256" t="s">
        <v>54</v>
      </c>
      <c r="D4" s="257"/>
      <c r="E4" s="257"/>
      <c r="F4" s="257"/>
      <c r="G4" s="258"/>
      <c r="AG4" t="s">
        <v>95</v>
      </c>
    </row>
    <row r="5" spans="1:60" x14ac:dyDescent="0.2">
      <c r="D5" s="10"/>
    </row>
    <row r="6" spans="1:60" ht="38.25" x14ac:dyDescent="0.2">
      <c r="A6" s="149" t="s">
        <v>96</v>
      </c>
      <c r="B6" s="151" t="s">
        <v>97</v>
      </c>
      <c r="C6" s="151" t="s">
        <v>98</v>
      </c>
      <c r="D6" s="150" t="s">
        <v>99</v>
      </c>
      <c r="E6" s="149" t="s">
        <v>100</v>
      </c>
      <c r="F6" s="148" t="s">
        <v>101</v>
      </c>
      <c r="G6" s="149" t="s">
        <v>29</v>
      </c>
      <c r="H6" s="152" t="s">
        <v>30</v>
      </c>
      <c r="I6" s="152" t="s">
        <v>102</v>
      </c>
      <c r="J6" s="152" t="s">
        <v>31</v>
      </c>
      <c r="K6" s="152" t="s">
        <v>103</v>
      </c>
      <c r="L6" s="152" t="s">
        <v>104</v>
      </c>
      <c r="M6" s="152" t="s">
        <v>105</v>
      </c>
      <c r="N6" s="152" t="s">
        <v>106</v>
      </c>
      <c r="O6" s="152" t="s">
        <v>107</v>
      </c>
      <c r="P6" s="152" t="s">
        <v>108</v>
      </c>
      <c r="Q6" s="152" t="s">
        <v>109</v>
      </c>
      <c r="R6" s="152" t="s">
        <v>110</v>
      </c>
      <c r="S6" s="152" t="s">
        <v>111</v>
      </c>
      <c r="T6" s="152" t="s">
        <v>112</v>
      </c>
      <c r="U6" s="152" t="s">
        <v>113</v>
      </c>
      <c r="V6" s="152" t="s">
        <v>114</v>
      </c>
      <c r="W6" s="152" t="s">
        <v>115</v>
      </c>
      <c r="X6" s="152" t="s">
        <v>116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64" t="s">
        <v>117</v>
      </c>
      <c r="B8" s="165" t="s">
        <v>88</v>
      </c>
      <c r="C8" s="179" t="s">
        <v>27</v>
      </c>
      <c r="D8" s="166"/>
      <c r="E8" s="167"/>
      <c r="F8" s="168"/>
      <c r="G8" s="168">
        <f>SUMIF(AG9:AG12,"&lt;&gt;NOR",G9:G12)</f>
        <v>0</v>
      </c>
      <c r="H8" s="168"/>
      <c r="I8" s="168">
        <f>SUM(I9:I12)</f>
        <v>0</v>
      </c>
      <c r="J8" s="168"/>
      <c r="K8" s="168">
        <f>SUM(K9:K12)</f>
        <v>0</v>
      </c>
      <c r="L8" s="168"/>
      <c r="M8" s="168">
        <f>SUM(M9:M12)</f>
        <v>0</v>
      </c>
      <c r="N8" s="168"/>
      <c r="O8" s="168">
        <f>SUM(O9:O12)</f>
        <v>0</v>
      </c>
      <c r="P8" s="168"/>
      <c r="Q8" s="168">
        <f>SUM(Q9:Q12)</f>
        <v>0</v>
      </c>
      <c r="R8" s="168"/>
      <c r="S8" s="168"/>
      <c r="T8" s="169"/>
      <c r="U8" s="163"/>
      <c r="V8" s="163">
        <f>SUM(V9:V12)</f>
        <v>0</v>
      </c>
      <c r="W8" s="163"/>
      <c r="X8" s="163"/>
      <c r="AG8" t="s">
        <v>118</v>
      </c>
    </row>
    <row r="9" spans="1:60" outlineLevel="1" x14ac:dyDescent="0.2">
      <c r="A9" s="170">
        <v>1</v>
      </c>
      <c r="B9" s="171" t="s">
        <v>119</v>
      </c>
      <c r="C9" s="180" t="s">
        <v>120</v>
      </c>
      <c r="D9" s="172" t="s">
        <v>121</v>
      </c>
      <c r="E9" s="173">
        <v>1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15</v>
      </c>
      <c r="M9" s="175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5"/>
      <c r="S9" s="175" t="s">
        <v>122</v>
      </c>
      <c r="T9" s="176" t="s">
        <v>123</v>
      </c>
      <c r="U9" s="162">
        <v>0</v>
      </c>
      <c r="V9" s="162">
        <f>ROUND(E9*U9,2)</f>
        <v>0</v>
      </c>
      <c r="W9" s="162"/>
      <c r="X9" s="162" t="s">
        <v>124</v>
      </c>
      <c r="Y9" s="153"/>
      <c r="Z9" s="153"/>
      <c r="AA9" s="153"/>
      <c r="AB9" s="153"/>
      <c r="AC9" s="153"/>
      <c r="AD9" s="153"/>
      <c r="AE9" s="153"/>
      <c r="AF9" s="153"/>
      <c r="AG9" s="153" t="s">
        <v>125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60"/>
      <c r="B10" s="161"/>
      <c r="C10" s="250" t="s">
        <v>126</v>
      </c>
      <c r="D10" s="251"/>
      <c r="E10" s="251"/>
      <c r="F10" s="251"/>
      <c r="G10" s="251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53"/>
      <c r="Z10" s="153"/>
      <c r="AA10" s="153"/>
      <c r="AB10" s="153"/>
      <c r="AC10" s="153"/>
      <c r="AD10" s="153"/>
      <c r="AE10" s="153"/>
      <c r="AF10" s="153"/>
      <c r="AG10" s="153" t="s">
        <v>127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70">
        <v>2</v>
      </c>
      <c r="B11" s="171" t="s">
        <v>128</v>
      </c>
      <c r="C11" s="180" t="s">
        <v>129</v>
      </c>
      <c r="D11" s="172" t="s">
        <v>121</v>
      </c>
      <c r="E11" s="173">
        <v>1</v>
      </c>
      <c r="F11" s="174"/>
      <c r="G11" s="175">
        <f>ROUND(E11*F11,2)</f>
        <v>0</v>
      </c>
      <c r="H11" s="174"/>
      <c r="I11" s="175">
        <f>ROUND(E11*H11,2)</f>
        <v>0</v>
      </c>
      <c r="J11" s="174"/>
      <c r="K11" s="175">
        <f>ROUND(E11*J11,2)</f>
        <v>0</v>
      </c>
      <c r="L11" s="175">
        <v>15</v>
      </c>
      <c r="M11" s="175">
        <f>G11*(1+L11/100)</f>
        <v>0</v>
      </c>
      <c r="N11" s="175">
        <v>0</v>
      </c>
      <c r="O11" s="175">
        <f>ROUND(E11*N11,2)</f>
        <v>0</v>
      </c>
      <c r="P11" s="175">
        <v>0</v>
      </c>
      <c r="Q11" s="175">
        <f>ROUND(E11*P11,2)</f>
        <v>0</v>
      </c>
      <c r="R11" s="175"/>
      <c r="S11" s="175" t="s">
        <v>122</v>
      </c>
      <c r="T11" s="176" t="s">
        <v>123</v>
      </c>
      <c r="U11" s="162">
        <v>0</v>
      </c>
      <c r="V11" s="162">
        <f>ROUND(E11*U11,2)</f>
        <v>0</v>
      </c>
      <c r="W11" s="162"/>
      <c r="X11" s="162" t="s">
        <v>124</v>
      </c>
      <c r="Y11" s="153"/>
      <c r="Z11" s="153"/>
      <c r="AA11" s="153"/>
      <c r="AB11" s="153"/>
      <c r="AC11" s="153"/>
      <c r="AD11" s="153"/>
      <c r="AE11" s="153"/>
      <c r="AF11" s="153"/>
      <c r="AG11" s="153" t="s">
        <v>125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60"/>
      <c r="B12" s="161"/>
      <c r="C12" s="250" t="s">
        <v>130</v>
      </c>
      <c r="D12" s="251"/>
      <c r="E12" s="251"/>
      <c r="F12" s="251"/>
      <c r="G12" s="251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53"/>
      <c r="Z12" s="153"/>
      <c r="AA12" s="153"/>
      <c r="AB12" s="153"/>
      <c r="AC12" s="153"/>
      <c r="AD12" s="153"/>
      <c r="AE12" s="153"/>
      <c r="AF12" s="153"/>
      <c r="AG12" s="153" t="s">
        <v>127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x14ac:dyDescent="0.2">
      <c r="A13" s="164" t="s">
        <v>117</v>
      </c>
      <c r="B13" s="165" t="s">
        <v>89</v>
      </c>
      <c r="C13" s="179" t="s">
        <v>28</v>
      </c>
      <c r="D13" s="166"/>
      <c r="E13" s="167"/>
      <c r="F13" s="168"/>
      <c r="G13" s="168">
        <f>SUMIF(AG14:AG15,"&lt;&gt;NOR",G14:G15)</f>
        <v>0</v>
      </c>
      <c r="H13" s="168"/>
      <c r="I13" s="168">
        <f>SUM(I14:I15)</f>
        <v>0</v>
      </c>
      <c r="J13" s="168"/>
      <c r="K13" s="168">
        <f>SUM(K14:K15)</f>
        <v>0</v>
      </c>
      <c r="L13" s="168"/>
      <c r="M13" s="168">
        <f>SUM(M14:M15)</f>
        <v>0</v>
      </c>
      <c r="N13" s="168"/>
      <c r="O13" s="168">
        <f>SUM(O14:O15)</f>
        <v>0</v>
      </c>
      <c r="P13" s="168"/>
      <c r="Q13" s="168">
        <f>SUM(Q14:Q15)</f>
        <v>0</v>
      </c>
      <c r="R13" s="168"/>
      <c r="S13" s="168"/>
      <c r="T13" s="169"/>
      <c r="U13" s="163"/>
      <c r="V13" s="163">
        <f>SUM(V14:V15)</f>
        <v>0</v>
      </c>
      <c r="W13" s="163"/>
      <c r="X13" s="163"/>
      <c r="AG13" t="s">
        <v>118</v>
      </c>
    </row>
    <row r="14" spans="1:60" outlineLevel="1" x14ac:dyDescent="0.2">
      <c r="A14" s="170">
        <v>3</v>
      </c>
      <c r="B14" s="171" t="s">
        <v>131</v>
      </c>
      <c r="C14" s="180" t="s">
        <v>132</v>
      </c>
      <c r="D14" s="172" t="s">
        <v>121</v>
      </c>
      <c r="E14" s="173">
        <v>1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15</v>
      </c>
      <c r="M14" s="175">
        <f>G14*(1+L14/100)</f>
        <v>0</v>
      </c>
      <c r="N14" s="175">
        <v>0</v>
      </c>
      <c r="O14" s="175">
        <f>ROUND(E14*N14,2)</f>
        <v>0</v>
      </c>
      <c r="P14" s="175">
        <v>0</v>
      </c>
      <c r="Q14" s="175">
        <f>ROUND(E14*P14,2)</f>
        <v>0</v>
      </c>
      <c r="R14" s="175"/>
      <c r="S14" s="175" t="s">
        <v>122</v>
      </c>
      <c r="T14" s="176" t="s">
        <v>123</v>
      </c>
      <c r="U14" s="162">
        <v>0</v>
      </c>
      <c r="V14" s="162">
        <f>ROUND(E14*U14,2)</f>
        <v>0</v>
      </c>
      <c r="W14" s="162"/>
      <c r="X14" s="162" t="s">
        <v>124</v>
      </c>
      <c r="Y14" s="153"/>
      <c r="Z14" s="153"/>
      <c r="AA14" s="153"/>
      <c r="AB14" s="153"/>
      <c r="AC14" s="153"/>
      <c r="AD14" s="153"/>
      <c r="AE14" s="153"/>
      <c r="AF14" s="153"/>
      <c r="AG14" s="153" t="s">
        <v>133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 x14ac:dyDescent="0.2">
      <c r="A15" s="160"/>
      <c r="B15" s="161"/>
      <c r="C15" s="250" t="s">
        <v>134</v>
      </c>
      <c r="D15" s="251"/>
      <c r="E15" s="251"/>
      <c r="F15" s="251"/>
      <c r="G15" s="251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53"/>
      <c r="Z15" s="153"/>
      <c r="AA15" s="153"/>
      <c r="AB15" s="153"/>
      <c r="AC15" s="153"/>
      <c r="AD15" s="153"/>
      <c r="AE15" s="153"/>
      <c r="AF15" s="153"/>
      <c r="AG15" s="153" t="s">
        <v>127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77" t="str">
        <f>C15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5" s="153"/>
      <c r="BC15" s="153"/>
      <c r="BD15" s="153"/>
      <c r="BE15" s="153"/>
      <c r="BF15" s="153"/>
      <c r="BG15" s="153"/>
      <c r="BH15" s="153"/>
    </row>
    <row r="16" spans="1:60" x14ac:dyDescent="0.2">
      <c r="A16" s="3"/>
      <c r="B16" s="4"/>
      <c r="C16" s="181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104</v>
      </c>
    </row>
    <row r="17" spans="1:33" x14ac:dyDescent="0.2">
      <c r="A17" s="156"/>
      <c r="B17" s="157" t="s">
        <v>29</v>
      </c>
      <c r="C17" s="182"/>
      <c r="D17" s="158"/>
      <c r="E17" s="159"/>
      <c r="F17" s="159"/>
      <c r="G17" s="178">
        <f>G8+G13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f>SUMIF(L7:L15,AE16,G7:G15)</f>
        <v>0</v>
      </c>
      <c r="AF17">
        <f>SUMIF(L7:L15,AF16,G7:G15)</f>
        <v>0</v>
      </c>
      <c r="AG17" t="s">
        <v>135</v>
      </c>
    </row>
    <row r="18" spans="1:33" x14ac:dyDescent="0.2">
      <c r="C18" s="183"/>
      <c r="D18" s="10"/>
      <c r="AG18" t="s">
        <v>136</v>
      </c>
    </row>
    <row r="19" spans="1:33" x14ac:dyDescent="0.2">
      <c r="D19" s="10"/>
    </row>
    <row r="20" spans="1:33" x14ac:dyDescent="0.2">
      <c r="D20" s="10"/>
    </row>
    <row r="21" spans="1:33" x14ac:dyDescent="0.2">
      <c r="D21" s="10"/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7">
    <mergeCell ref="C15:G15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140" sqref="C140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2" t="s">
        <v>137</v>
      </c>
      <c r="B1" s="252"/>
      <c r="C1" s="252"/>
      <c r="D1" s="252"/>
      <c r="E1" s="252"/>
      <c r="F1" s="252"/>
      <c r="G1" s="252"/>
      <c r="AG1" t="s">
        <v>91</v>
      </c>
    </row>
    <row r="2" spans="1:60" ht="24.95" customHeight="1" x14ac:dyDescent="0.2">
      <c r="A2" s="145" t="s">
        <v>7</v>
      </c>
      <c r="B2" s="49" t="s">
        <v>43</v>
      </c>
      <c r="C2" s="253" t="s">
        <v>44</v>
      </c>
      <c r="D2" s="254"/>
      <c r="E2" s="254"/>
      <c r="F2" s="254"/>
      <c r="G2" s="255"/>
      <c r="AG2" t="s">
        <v>92</v>
      </c>
    </row>
    <row r="3" spans="1:60" ht="24.95" customHeight="1" x14ac:dyDescent="0.2">
      <c r="A3" s="145" t="s">
        <v>8</v>
      </c>
      <c r="B3" s="49" t="s">
        <v>56</v>
      </c>
      <c r="C3" s="253" t="s">
        <v>57</v>
      </c>
      <c r="D3" s="254"/>
      <c r="E3" s="254"/>
      <c r="F3" s="254"/>
      <c r="G3" s="255"/>
      <c r="AC3" s="127" t="s">
        <v>92</v>
      </c>
      <c r="AG3" t="s">
        <v>94</v>
      </c>
    </row>
    <row r="4" spans="1:60" ht="24.95" customHeight="1" x14ac:dyDescent="0.2">
      <c r="A4" s="146" t="s">
        <v>9</v>
      </c>
      <c r="B4" s="147" t="s">
        <v>56</v>
      </c>
      <c r="C4" s="256" t="s">
        <v>57</v>
      </c>
      <c r="D4" s="257"/>
      <c r="E4" s="257"/>
      <c r="F4" s="257"/>
      <c r="G4" s="258"/>
      <c r="AG4" t="s">
        <v>95</v>
      </c>
    </row>
    <row r="5" spans="1:60" x14ac:dyDescent="0.2">
      <c r="D5" s="10"/>
    </row>
    <row r="6" spans="1:60" ht="38.25" x14ac:dyDescent="0.2">
      <c r="A6" s="149" t="s">
        <v>96</v>
      </c>
      <c r="B6" s="151" t="s">
        <v>97</v>
      </c>
      <c r="C6" s="151" t="s">
        <v>98</v>
      </c>
      <c r="D6" s="150" t="s">
        <v>99</v>
      </c>
      <c r="E6" s="149" t="s">
        <v>100</v>
      </c>
      <c r="F6" s="148" t="s">
        <v>101</v>
      </c>
      <c r="G6" s="149" t="s">
        <v>29</v>
      </c>
      <c r="H6" s="152" t="s">
        <v>30</v>
      </c>
      <c r="I6" s="152" t="s">
        <v>102</v>
      </c>
      <c r="J6" s="152" t="s">
        <v>31</v>
      </c>
      <c r="K6" s="152" t="s">
        <v>103</v>
      </c>
      <c r="L6" s="152" t="s">
        <v>104</v>
      </c>
      <c r="M6" s="152" t="s">
        <v>105</v>
      </c>
      <c r="N6" s="152" t="s">
        <v>106</v>
      </c>
      <c r="O6" s="152" t="s">
        <v>107</v>
      </c>
      <c r="P6" s="152" t="s">
        <v>108</v>
      </c>
      <c r="Q6" s="152" t="s">
        <v>109</v>
      </c>
      <c r="R6" s="152" t="s">
        <v>110</v>
      </c>
      <c r="S6" s="152" t="s">
        <v>111</v>
      </c>
      <c r="T6" s="152" t="s">
        <v>112</v>
      </c>
      <c r="U6" s="152" t="s">
        <v>113</v>
      </c>
      <c r="V6" s="152" t="s">
        <v>114</v>
      </c>
      <c r="W6" s="152" t="s">
        <v>115</v>
      </c>
      <c r="X6" s="152" t="s">
        <v>116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64" t="s">
        <v>117</v>
      </c>
      <c r="B8" s="165" t="s">
        <v>56</v>
      </c>
      <c r="C8" s="179" t="s">
        <v>62</v>
      </c>
      <c r="D8" s="166"/>
      <c r="E8" s="167"/>
      <c r="F8" s="168"/>
      <c r="G8" s="168">
        <f>SUMIF(AG9:AG21,"&lt;&gt;NOR",G9:G21)</f>
        <v>0</v>
      </c>
      <c r="H8" s="168"/>
      <c r="I8" s="168">
        <f>SUM(I9:I21)</f>
        <v>0</v>
      </c>
      <c r="J8" s="168"/>
      <c r="K8" s="168">
        <f>SUM(K9:K21)</f>
        <v>0</v>
      </c>
      <c r="L8" s="168"/>
      <c r="M8" s="168">
        <f>SUM(M9:M21)</f>
        <v>0</v>
      </c>
      <c r="N8" s="168"/>
      <c r="O8" s="168">
        <f>SUM(O9:O21)</f>
        <v>0</v>
      </c>
      <c r="P8" s="168"/>
      <c r="Q8" s="168">
        <f>SUM(Q9:Q21)</f>
        <v>1.08</v>
      </c>
      <c r="R8" s="168"/>
      <c r="S8" s="168"/>
      <c r="T8" s="169"/>
      <c r="U8" s="163"/>
      <c r="V8" s="163">
        <f>SUM(V9:V21)</f>
        <v>126.15</v>
      </c>
      <c r="W8" s="163"/>
      <c r="X8" s="163"/>
      <c r="AG8" t="s">
        <v>118</v>
      </c>
    </row>
    <row r="9" spans="1:60" outlineLevel="1" x14ac:dyDescent="0.2">
      <c r="A9" s="170">
        <v>1</v>
      </c>
      <c r="B9" s="171" t="s">
        <v>138</v>
      </c>
      <c r="C9" s="180" t="s">
        <v>139</v>
      </c>
      <c r="D9" s="172" t="s">
        <v>140</v>
      </c>
      <c r="E9" s="173">
        <v>35.950000000000003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15</v>
      </c>
      <c r="M9" s="175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5" t="s">
        <v>141</v>
      </c>
      <c r="S9" s="175" t="s">
        <v>122</v>
      </c>
      <c r="T9" s="176" t="s">
        <v>122</v>
      </c>
      <c r="U9" s="162">
        <v>2.34</v>
      </c>
      <c r="V9" s="162">
        <f>ROUND(E9*U9,2)</f>
        <v>84.12</v>
      </c>
      <c r="W9" s="162"/>
      <c r="X9" s="162" t="s">
        <v>142</v>
      </c>
      <c r="Y9" s="153"/>
      <c r="Z9" s="153"/>
      <c r="AA9" s="153"/>
      <c r="AB9" s="153"/>
      <c r="AC9" s="153"/>
      <c r="AD9" s="153"/>
      <c r="AE9" s="153"/>
      <c r="AF9" s="153"/>
      <c r="AG9" s="153" t="s">
        <v>143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60"/>
      <c r="B10" s="161"/>
      <c r="C10" s="259" t="s">
        <v>144</v>
      </c>
      <c r="D10" s="260"/>
      <c r="E10" s="260"/>
      <c r="F10" s="260"/>
      <c r="G10" s="260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53"/>
      <c r="Z10" s="153"/>
      <c r="AA10" s="153"/>
      <c r="AB10" s="153"/>
      <c r="AC10" s="153"/>
      <c r="AD10" s="153"/>
      <c r="AE10" s="153"/>
      <c r="AF10" s="153"/>
      <c r="AG10" s="153" t="s">
        <v>145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0"/>
      <c r="B11" s="161"/>
      <c r="C11" s="193" t="s">
        <v>146</v>
      </c>
      <c r="D11" s="184"/>
      <c r="E11" s="185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53"/>
      <c r="Z11" s="153"/>
      <c r="AA11" s="153"/>
      <c r="AB11" s="153"/>
      <c r="AC11" s="153"/>
      <c r="AD11" s="153"/>
      <c r="AE11" s="153"/>
      <c r="AF11" s="153"/>
      <c r="AG11" s="153" t="s">
        <v>147</v>
      </c>
      <c r="AH11" s="153">
        <v>0</v>
      </c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60"/>
      <c r="B12" s="161"/>
      <c r="C12" s="193" t="s">
        <v>148</v>
      </c>
      <c r="D12" s="184"/>
      <c r="E12" s="185">
        <v>57.25</v>
      </c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53"/>
      <c r="Z12" s="153"/>
      <c r="AA12" s="153"/>
      <c r="AB12" s="153"/>
      <c r="AC12" s="153"/>
      <c r="AD12" s="153"/>
      <c r="AE12" s="153"/>
      <c r="AF12" s="153"/>
      <c r="AG12" s="153" t="s">
        <v>147</v>
      </c>
      <c r="AH12" s="153">
        <v>0</v>
      </c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60"/>
      <c r="B13" s="161"/>
      <c r="C13" s="193" t="s">
        <v>149</v>
      </c>
      <c r="D13" s="184"/>
      <c r="E13" s="185">
        <v>24.5</v>
      </c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53"/>
      <c r="Z13" s="153"/>
      <c r="AA13" s="153"/>
      <c r="AB13" s="153"/>
      <c r="AC13" s="153"/>
      <c r="AD13" s="153"/>
      <c r="AE13" s="153"/>
      <c r="AF13" s="153"/>
      <c r="AG13" s="153" t="s">
        <v>147</v>
      </c>
      <c r="AH13" s="153">
        <v>0</v>
      </c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60"/>
      <c r="B14" s="161"/>
      <c r="C14" s="193" t="s">
        <v>150</v>
      </c>
      <c r="D14" s="184"/>
      <c r="E14" s="185">
        <v>-24.045000000000002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53"/>
      <c r="Z14" s="153"/>
      <c r="AA14" s="153"/>
      <c r="AB14" s="153"/>
      <c r="AC14" s="153"/>
      <c r="AD14" s="153"/>
      <c r="AE14" s="153"/>
      <c r="AF14" s="153"/>
      <c r="AG14" s="153" t="s">
        <v>147</v>
      </c>
      <c r="AH14" s="153">
        <v>0</v>
      </c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60"/>
      <c r="B15" s="161"/>
      <c r="C15" s="193" t="s">
        <v>151</v>
      </c>
      <c r="D15" s="184"/>
      <c r="E15" s="185">
        <v>-21.754999999999999</v>
      </c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53"/>
      <c r="Z15" s="153"/>
      <c r="AA15" s="153"/>
      <c r="AB15" s="153"/>
      <c r="AC15" s="153"/>
      <c r="AD15" s="153"/>
      <c r="AE15" s="153"/>
      <c r="AF15" s="153"/>
      <c r="AG15" s="153" t="s">
        <v>147</v>
      </c>
      <c r="AH15" s="153">
        <v>0</v>
      </c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70">
        <v>2</v>
      </c>
      <c r="B16" s="171" t="s">
        <v>152</v>
      </c>
      <c r="C16" s="180" t="s">
        <v>153</v>
      </c>
      <c r="D16" s="172" t="s">
        <v>140</v>
      </c>
      <c r="E16" s="173">
        <v>35.950000000000003</v>
      </c>
      <c r="F16" s="174"/>
      <c r="G16" s="175">
        <f>ROUND(E16*F16,2)</f>
        <v>0</v>
      </c>
      <c r="H16" s="174"/>
      <c r="I16" s="175">
        <f>ROUND(E16*H16,2)</f>
        <v>0</v>
      </c>
      <c r="J16" s="174"/>
      <c r="K16" s="175">
        <f>ROUND(E16*J16,2)</f>
        <v>0</v>
      </c>
      <c r="L16" s="175">
        <v>15</v>
      </c>
      <c r="M16" s="175">
        <f>G16*(1+L16/100)</f>
        <v>0</v>
      </c>
      <c r="N16" s="175">
        <v>0</v>
      </c>
      <c r="O16" s="175">
        <f>ROUND(E16*N16,2)</f>
        <v>0</v>
      </c>
      <c r="P16" s="175">
        <v>0</v>
      </c>
      <c r="Q16" s="175">
        <f>ROUND(E16*P16,2)</f>
        <v>0</v>
      </c>
      <c r="R16" s="175" t="s">
        <v>141</v>
      </c>
      <c r="S16" s="175" t="s">
        <v>122</v>
      </c>
      <c r="T16" s="176" t="s">
        <v>122</v>
      </c>
      <c r="U16" s="162">
        <v>1.1499999999999999</v>
      </c>
      <c r="V16" s="162">
        <f>ROUND(E16*U16,2)</f>
        <v>41.34</v>
      </c>
      <c r="W16" s="162"/>
      <c r="X16" s="162" t="s">
        <v>142</v>
      </c>
      <c r="Y16" s="153"/>
      <c r="Z16" s="153"/>
      <c r="AA16" s="153"/>
      <c r="AB16" s="153"/>
      <c r="AC16" s="153"/>
      <c r="AD16" s="153"/>
      <c r="AE16" s="153"/>
      <c r="AF16" s="153"/>
      <c r="AG16" s="153" t="s">
        <v>143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60"/>
      <c r="B17" s="161"/>
      <c r="C17" s="259" t="s">
        <v>154</v>
      </c>
      <c r="D17" s="260"/>
      <c r="E17" s="260"/>
      <c r="F17" s="260"/>
      <c r="G17" s="260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53"/>
      <c r="Z17" s="153"/>
      <c r="AA17" s="153"/>
      <c r="AB17" s="153"/>
      <c r="AC17" s="153"/>
      <c r="AD17" s="153"/>
      <c r="AE17" s="153"/>
      <c r="AF17" s="153"/>
      <c r="AG17" s="153" t="s">
        <v>145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60"/>
      <c r="B18" s="161"/>
      <c r="C18" s="193" t="s">
        <v>155</v>
      </c>
      <c r="D18" s="184"/>
      <c r="E18" s="185">
        <v>35.950000000000003</v>
      </c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53"/>
      <c r="Z18" s="153"/>
      <c r="AA18" s="153"/>
      <c r="AB18" s="153"/>
      <c r="AC18" s="153"/>
      <c r="AD18" s="153"/>
      <c r="AE18" s="153"/>
      <c r="AF18" s="153"/>
      <c r="AG18" s="153" t="s">
        <v>147</v>
      </c>
      <c r="AH18" s="153">
        <v>5</v>
      </c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70">
        <v>3</v>
      </c>
      <c r="B19" s="171" t="s">
        <v>156</v>
      </c>
      <c r="C19" s="180" t="s">
        <v>157</v>
      </c>
      <c r="D19" s="172" t="s">
        <v>158</v>
      </c>
      <c r="E19" s="173">
        <v>8.6</v>
      </c>
      <c r="F19" s="174"/>
      <c r="G19" s="175">
        <f>ROUND(E19*F19,2)</f>
        <v>0</v>
      </c>
      <c r="H19" s="174"/>
      <c r="I19" s="175">
        <f>ROUND(E19*H19,2)</f>
        <v>0</v>
      </c>
      <c r="J19" s="174"/>
      <c r="K19" s="175">
        <f>ROUND(E19*J19,2)</f>
        <v>0</v>
      </c>
      <c r="L19" s="175">
        <v>15</v>
      </c>
      <c r="M19" s="175">
        <f>G19*(1+L19/100)</f>
        <v>0</v>
      </c>
      <c r="N19" s="175">
        <v>0</v>
      </c>
      <c r="O19" s="175">
        <f>ROUND(E19*N19,2)</f>
        <v>0</v>
      </c>
      <c r="P19" s="175">
        <v>0.125</v>
      </c>
      <c r="Q19" s="175">
        <f>ROUND(E19*P19,2)</f>
        <v>1.08</v>
      </c>
      <c r="R19" s="175" t="s">
        <v>159</v>
      </c>
      <c r="S19" s="175" t="s">
        <v>122</v>
      </c>
      <c r="T19" s="176" t="s">
        <v>160</v>
      </c>
      <c r="U19" s="162">
        <v>0.08</v>
      </c>
      <c r="V19" s="162">
        <f>ROUND(E19*U19,2)</f>
        <v>0.69</v>
      </c>
      <c r="W19" s="162"/>
      <c r="X19" s="162" t="s">
        <v>142</v>
      </c>
      <c r="Y19" s="153"/>
      <c r="Z19" s="153"/>
      <c r="AA19" s="153"/>
      <c r="AB19" s="153"/>
      <c r="AC19" s="153"/>
      <c r="AD19" s="153"/>
      <c r="AE19" s="153"/>
      <c r="AF19" s="153"/>
      <c r="AG19" s="153" t="s">
        <v>143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60"/>
      <c r="B20" s="161"/>
      <c r="C20" s="259" t="s">
        <v>161</v>
      </c>
      <c r="D20" s="260"/>
      <c r="E20" s="260"/>
      <c r="F20" s="260"/>
      <c r="G20" s="260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62"/>
      <c r="Y20" s="153"/>
      <c r="Z20" s="153"/>
      <c r="AA20" s="153"/>
      <c r="AB20" s="153"/>
      <c r="AC20" s="153"/>
      <c r="AD20" s="153"/>
      <c r="AE20" s="153"/>
      <c r="AF20" s="153"/>
      <c r="AG20" s="153" t="s">
        <v>145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77" t="str">
        <f>C20</f>
        <v>s vybouráním lože, s přemístěním hmot na skládku na vzdálenost do 3 m nebo naložením na dopravní prostředek</v>
      </c>
      <c r="BB20" s="153"/>
      <c r="BC20" s="153"/>
      <c r="BD20" s="153"/>
      <c r="BE20" s="153"/>
      <c r="BF20" s="153"/>
      <c r="BG20" s="153"/>
      <c r="BH20" s="153"/>
    </row>
    <row r="21" spans="1:60" ht="22.5" outlineLevel="1" x14ac:dyDescent="0.2">
      <c r="A21" s="160"/>
      <c r="B21" s="161"/>
      <c r="C21" s="193" t="s">
        <v>162</v>
      </c>
      <c r="D21" s="184"/>
      <c r="E21" s="185">
        <v>8.6</v>
      </c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53"/>
      <c r="Z21" s="153"/>
      <c r="AA21" s="153"/>
      <c r="AB21" s="153"/>
      <c r="AC21" s="153"/>
      <c r="AD21" s="153"/>
      <c r="AE21" s="153"/>
      <c r="AF21" s="153"/>
      <c r="AG21" s="153" t="s">
        <v>147</v>
      </c>
      <c r="AH21" s="153">
        <v>0</v>
      </c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x14ac:dyDescent="0.2">
      <c r="A22" s="164" t="s">
        <v>117</v>
      </c>
      <c r="B22" s="165" t="s">
        <v>63</v>
      </c>
      <c r="C22" s="179" t="s">
        <v>64</v>
      </c>
      <c r="D22" s="166"/>
      <c r="E22" s="167"/>
      <c r="F22" s="168"/>
      <c r="G22" s="168">
        <f>SUMIF(AG23:AG33,"&lt;&gt;NOR",G23:G33)</f>
        <v>0</v>
      </c>
      <c r="H22" s="168"/>
      <c r="I22" s="168">
        <f>SUM(I23:I33)</f>
        <v>0</v>
      </c>
      <c r="J22" s="168"/>
      <c r="K22" s="168">
        <f>SUM(K23:K33)</f>
        <v>0</v>
      </c>
      <c r="L22" s="168"/>
      <c r="M22" s="168">
        <f>SUM(M23:M33)</f>
        <v>0</v>
      </c>
      <c r="N22" s="168"/>
      <c r="O22" s="168">
        <f>SUM(O23:O33)</f>
        <v>0</v>
      </c>
      <c r="P22" s="168"/>
      <c r="Q22" s="168">
        <f>SUM(Q23:Q33)</f>
        <v>70.740000000000009</v>
      </c>
      <c r="R22" s="168"/>
      <c r="S22" s="168"/>
      <c r="T22" s="169"/>
      <c r="U22" s="163"/>
      <c r="V22" s="163">
        <f>SUM(V23:V33)</f>
        <v>103.31</v>
      </c>
      <c r="W22" s="163"/>
      <c r="X22" s="163"/>
      <c r="AG22" t="s">
        <v>118</v>
      </c>
    </row>
    <row r="23" spans="1:60" ht="22.5" outlineLevel="1" x14ac:dyDescent="0.2">
      <c r="A23" s="170">
        <v>4</v>
      </c>
      <c r="B23" s="171" t="s">
        <v>163</v>
      </c>
      <c r="C23" s="180" t="s">
        <v>164</v>
      </c>
      <c r="D23" s="172" t="s">
        <v>165</v>
      </c>
      <c r="E23" s="173">
        <v>114.5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15</v>
      </c>
      <c r="M23" s="175">
        <f>G23*(1+L23/100)</f>
        <v>0</v>
      </c>
      <c r="N23" s="175">
        <v>0</v>
      </c>
      <c r="O23" s="175">
        <f>ROUND(E23*N23,2)</f>
        <v>0</v>
      </c>
      <c r="P23" s="175">
        <v>0.13800000000000001</v>
      </c>
      <c r="Q23" s="175">
        <f>ROUND(E23*P23,2)</f>
        <v>15.8</v>
      </c>
      <c r="R23" s="175" t="s">
        <v>159</v>
      </c>
      <c r="S23" s="175" t="s">
        <v>122</v>
      </c>
      <c r="T23" s="176" t="s">
        <v>122</v>
      </c>
      <c r="U23" s="162">
        <v>0.16</v>
      </c>
      <c r="V23" s="162">
        <f>ROUND(E23*U23,2)</f>
        <v>18.32</v>
      </c>
      <c r="W23" s="162"/>
      <c r="X23" s="162" t="s">
        <v>142</v>
      </c>
      <c r="Y23" s="153"/>
      <c r="Z23" s="153"/>
      <c r="AA23" s="153"/>
      <c r="AB23" s="153"/>
      <c r="AC23" s="153"/>
      <c r="AD23" s="153"/>
      <c r="AE23" s="153"/>
      <c r="AF23" s="153"/>
      <c r="AG23" s="153" t="s">
        <v>143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60"/>
      <c r="B24" s="161"/>
      <c r="C24" s="259" t="s">
        <v>166</v>
      </c>
      <c r="D24" s="260"/>
      <c r="E24" s="260"/>
      <c r="F24" s="260"/>
      <c r="G24" s="260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53"/>
      <c r="Z24" s="153"/>
      <c r="AA24" s="153"/>
      <c r="AB24" s="153"/>
      <c r="AC24" s="153"/>
      <c r="AD24" s="153"/>
      <c r="AE24" s="153"/>
      <c r="AF24" s="153"/>
      <c r="AG24" s="153" t="s">
        <v>145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60"/>
      <c r="B25" s="161"/>
      <c r="C25" s="193" t="s">
        <v>167</v>
      </c>
      <c r="D25" s="184"/>
      <c r="E25" s="185">
        <v>114.5</v>
      </c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53"/>
      <c r="Z25" s="153"/>
      <c r="AA25" s="153"/>
      <c r="AB25" s="153"/>
      <c r="AC25" s="153"/>
      <c r="AD25" s="153"/>
      <c r="AE25" s="153"/>
      <c r="AF25" s="153"/>
      <c r="AG25" s="153" t="s">
        <v>147</v>
      </c>
      <c r="AH25" s="153">
        <v>0</v>
      </c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70">
        <v>5</v>
      </c>
      <c r="B26" s="171" t="s">
        <v>168</v>
      </c>
      <c r="C26" s="180" t="s">
        <v>169</v>
      </c>
      <c r="D26" s="172" t="s">
        <v>165</v>
      </c>
      <c r="E26" s="173">
        <v>114.5</v>
      </c>
      <c r="F26" s="174"/>
      <c r="G26" s="175">
        <f>ROUND(E26*F26,2)</f>
        <v>0</v>
      </c>
      <c r="H26" s="174"/>
      <c r="I26" s="175">
        <f>ROUND(E26*H26,2)</f>
        <v>0</v>
      </c>
      <c r="J26" s="174"/>
      <c r="K26" s="175">
        <f>ROUND(E26*J26,2)</f>
        <v>0</v>
      </c>
      <c r="L26" s="175">
        <v>15</v>
      </c>
      <c r="M26" s="175">
        <f>G26*(1+L26/100)</f>
        <v>0</v>
      </c>
      <c r="N26" s="175">
        <v>0</v>
      </c>
      <c r="O26" s="175">
        <f>ROUND(E26*N26,2)</f>
        <v>0</v>
      </c>
      <c r="P26" s="175">
        <v>0.33</v>
      </c>
      <c r="Q26" s="175">
        <f>ROUND(E26*P26,2)</f>
        <v>37.79</v>
      </c>
      <c r="R26" s="175" t="s">
        <v>159</v>
      </c>
      <c r="S26" s="175" t="s">
        <v>122</v>
      </c>
      <c r="T26" s="176" t="s">
        <v>122</v>
      </c>
      <c r="U26" s="162">
        <v>0.31</v>
      </c>
      <c r="V26" s="162">
        <f>ROUND(E26*U26,2)</f>
        <v>35.5</v>
      </c>
      <c r="W26" s="162"/>
      <c r="X26" s="162" t="s">
        <v>142</v>
      </c>
      <c r="Y26" s="153"/>
      <c r="Z26" s="153"/>
      <c r="AA26" s="153"/>
      <c r="AB26" s="153"/>
      <c r="AC26" s="153"/>
      <c r="AD26" s="153"/>
      <c r="AE26" s="153"/>
      <c r="AF26" s="153"/>
      <c r="AG26" s="153" t="s">
        <v>143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60"/>
      <c r="B27" s="161"/>
      <c r="C27" s="193" t="s">
        <v>170</v>
      </c>
      <c r="D27" s="184"/>
      <c r="E27" s="185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53"/>
      <c r="Z27" s="153"/>
      <c r="AA27" s="153"/>
      <c r="AB27" s="153"/>
      <c r="AC27" s="153"/>
      <c r="AD27" s="153"/>
      <c r="AE27" s="153"/>
      <c r="AF27" s="153"/>
      <c r="AG27" s="153" t="s">
        <v>147</v>
      </c>
      <c r="AH27" s="153">
        <v>0</v>
      </c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60"/>
      <c r="B28" s="161"/>
      <c r="C28" s="193" t="s">
        <v>171</v>
      </c>
      <c r="D28" s="184"/>
      <c r="E28" s="185">
        <v>114.5</v>
      </c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53"/>
      <c r="Z28" s="153"/>
      <c r="AA28" s="153"/>
      <c r="AB28" s="153"/>
      <c r="AC28" s="153"/>
      <c r="AD28" s="153"/>
      <c r="AE28" s="153"/>
      <c r="AF28" s="153"/>
      <c r="AG28" s="153" t="s">
        <v>147</v>
      </c>
      <c r="AH28" s="153">
        <v>5</v>
      </c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ht="22.5" outlineLevel="1" x14ac:dyDescent="0.2">
      <c r="A29" s="170">
        <v>6</v>
      </c>
      <c r="B29" s="171" t="s">
        <v>172</v>
      </c>
      <c r="C29" s="180" t="s">
        <v>173</v>
      </c>
      <c r="D29" s="172" t="s">
        <v>165</v>
      </c>
      <c r="E29" s="173">
        <v>49</v>
      </c>
      <c r="F29" s="174"/>
      <c r="G29" s="175">
        <f>ROUND(E29*F29,2)</f>
        <v>0</v>
      </c>
      <c r="H29" s="174"/>
      <c r="I29" s="175">
        <f>ROUND(E29*H29,2)</f>
        <v>0</v>
      </c>
      <c r="J29" s="174"/>
      <c r="K29" s="175">
        <f>ROUND(E29*J29,2)</f>
        <v>0</v>
      </c>
      <c r="L29" s="175">
        <v>15</v>
      </c>
      <c r="M29" s="175">
        <f>G29*(1+L29/100)</f>
        <v>0</v>
      </c>
      <c r="N29" s="175">
        <v>0</v>
      </c>
      <c r="O29" s="175">
        <f>ROUND(E29*N29,2)</f>
        <v>0</v>
      </c>
      <c r="P29" s="175">
        <v>0.11</v>
      </c>
      <c r="Q29" s="175">
        <f>ROUND(E29*P29,2)</f>
        <v>5.39</v>
      </c>
      <c r="R29" s="175" t="s">
        <v>159</v>
      </c>
      <c r="S29" s="175" t="s">
        <v>122</v>
      </c>
      <c r="T29" s="176" t="s">
        <v>122</v>
      </c>
      <c r="U29" s="162">
        <v>0.2</v>
      </c>
      <c r="V29" s="162">
        <f>ROUND(E29*U29,2)</f>
        <v>9.8000000000000007</v>
      </c>
      <c r="W29" s="162"/>
      <c r="X29" s="162" t="s">
        <v>142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143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60"/>
      <c r="B30" s="161"/>
      <c r="C30" s="193" t="s">
        <v>174</v>
      </c>
      <c r="D30" s="184"/>
      <c r="E30" s="185">
        <v>49</v>
      </c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53"/>
      <c r="Z30" s="153"/>
      <c r="AA30" s="153"/>
      <c r="AB30" s="153"/>
      <c r="AC30" s="153"/>
      <c r="AD30" s="153"/>
      <c r="AE30" s="153"/>
      <c r="AF30" s="153"/>
      <c r="AG30" s="153" t="s">
        <v>147</v>
      </c>
      <c r="AH30" s="153">
        <v>0</v>
      </c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ht="22.5" outlineLevel="1" x14ac:dyDescent="0.2">
      <c r="A31" s="170">
        <v>7</v>
      </c>
      <c r="B31" s="171" t="s">
        <v>175</v>
      </c>
      <c r="C31" s="180" t="s">
        <v>176</v>
      </c>
      <c r="D31" s="172" t="s">
        <v>165</v>
      </c>
      <c r="E31" s="173">
        <v>49</v>
      </c>
      <c r="F31" s="174"/>
      <c r="G31" s="175">
        <f>ROUND(E31*F31,2)</f>
        <v>0</v>
      </c>
      <c r="H31" s="174"/>
      <c r="I31" s="175">
        <f>ROUND(E31*H31,2)</f>
        <v>0</v>
      </c>
      <c r="J31" s="174"/>
      <c r="K31" s="175">
        <f>ROUND(E31*J31,2)</f>
        <v>0</v>
      </c>
      <c r="L31" s="175">
        <v>15</v>
      </c>
      <c r="M31" s="175">
        <f>G31*(1+L31/100)</f>
        <v>0</v>
      </c>
      <c r="N31" s="175">
        <v>0</v>
      </c>
      <c r="O31" s="175">
        <f>ROUND(E31*N31,2)</f>
        <v>0</v>
      </c>
      <c r="P31" s="175">
        <v>0.24</v>
      </c>
      <c r="Q31" s="175">
        <f>ROUND(E31*P31,2)</f>
        <v>11.76</v>
      </c>
      <c r="R31" s="175" t="s">
        <v>159</v>
      </c>
      <c r="S31" s="175" t="s">
        <v>122</v>
      </c>
      <c r="T31" s="176" t="s">
        <v>122</v>
      </c>
      <c r="U31" s="162">
        <v>0.81</v>
      </c>
      <c r="V31" s="162">
        <f>ROUND(E31*U31,2)</f>
        <v>39.69</v>
      </c>
      <c r="W31" s="162"/>
      <c r="X31" s="162" t="s">
        <v>142</v>
      </c>
      <c r="Y31" s="153"/>
      <c r="Z31" s="153"/>
      <c r="AA31" s="153"/>
      <c r="AB31" s="153"/>
      <c r="AC31" s="153"/>
      <c r="AD31" s="153"/>
      <c r="AE31" s="153"/>
      <c r="AF31" s="153"/>
      <c r="AG31" s="153" t="s">
        <v>143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60"/>
      <c r="B32" s="161"/>
      <c r="C32" s="193" t="s">
        <v>177</v>
      </c>
      <c r="D32" s="184"/>
      <c r="E32" s="185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53"/>
      <c r="Z32" s="153"/>
      <c r="AA32" s="153"/>
      <c r="AB32" s="153"/>
      <c r="AC32" s="153"/>
      <c r="AD32" s="153"/>
      <c r="AE32" s="153"/>
      <c r="AF32" s="153"/>
      <c r="AG32" s="153" t="s">
        <v>147</v>
      </c>
      <c r="AH32" s="153">
        <v>0</v>
      </c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60"/>
      <c r="B33" s="161"/>
      <c r="C33" s="193" t="s">
        <v>178</v>
      </c>
      <c r="D33" s="184"/>
      <c r="E33" s="185">
        <v>49</v>
      </c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53"/>
      <c r="Z33" s="153"/>
      <c r="AA33" s="153"/>
      <c r="AB33" s="153"/>
      <c r="AC33" s="153"/>
      <c r="AD33" s="153"/>
      <c r="AE33" s="153"/>
      <c r="AF33" s="153"/>
      <c r="AG33" s="153" t="s">
        <v>147</v>
      </c>
      <c r="AH33" s="153">
        <v>5</v>
      </c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x14ac:dyDescent="0.2">
      <c r="A34" s="164" t="s">
        <v>117</v>
      </c>
      <c r="B34" s="165" t="s">
        <v>65</v>
      </c>
      <c r="C34" s="179" t="s">
        <v>66</v>
      </c>
      <c r="D34" s="166"/>
      <c r="E34" s="167"/>
      <c r="F34" s="168"/>
      <c r="G34" s="168">
        <f>SUMIF(AG35:AG40,"&lt;&gt;NOR",G35:G40)</f>
        <v>0</v>
      </c>
      <c r="H34" s="168"/>
      <c r="I34" s="168">
        <f>SUM(I35:I40)</f>
        <v>0</v>
      </c>
      <c r="J34" s="168"/>
      <c r="K34" s="168">
        <f>SUM(K35:K40)</f>
        <v>0</v>
      </c>
      <c r="L34" s="168"/>
      <c r="M34" s="168">
        <f>SUM(M35:M40)</f>
        <v>0</v>
      </c>
      <c r="N34" s="168"/>
      <c r="O34" s="168">
        <f>SUM(O35:O40)</f>
        <v>4.93</v>
      </c>
      <c r="P34" s="168"/>
      <c r="Q34" s="168">
        <f>SUM(Q35:Q40)</f>
        <v>0</v>
      </c>
      <c r="R34" s="168"/>
      <c r="S34" s="168"/>
      <c r="T34" s="169"/>
      <c r="U34" s="163"/>
      <c r="V34" s="163">
        <f>SUM(V35:V40)</f>
        <v>99.41</v>
      </c>
      <c r="W34" s="163"/>
      <c r="X34" s="163"/>
      <c r="AG34" t="s">
        <v>118</v>
      </c>
    </row>
    <row r="35" spans="1:60" outlineLevel="1" x14ac:dyDescent="0.2">
      <c r="A35" s="170">
        <v>8</v>
      </c>
      <c r="B35" s="171" t="s">
        <v>179</v>
      </c>
      <c r="C35" s="180" t="s">
        <v>180</v>
      </c>
      <c r="D35" s="172" t="s">
        <v>181</v>
      </c>
      <c r="E35" s="173">
        <v>12</v>
      </c>
      <c r="F35" s="174"/>
      <c r="G35" s="175">
        <f>ROUND(E35*F35,2)</f>
        <v>0</v>
      </c>
      <c r="H35" s="174"/>
      <c r="I35" s="175">
        <f>ROUND(E35*H35,2)</f>
        <v>0</v>
      </c>
      <c r="J35" s="174"/>
      <c r="K35" s="175">
        <f>ROUND(E35*J35,2)</f>
        <v>0</v>
      </c>
      <c r="L35" s="175">
        <v>15</v>
      </c>
      <c r="M35" s="175">
        <f>G35*(1+L35/100)</f>
        <v>0</v>
      </c>
      <c r="N35" s="175">
        <v>0</v>
      </c>
      <c r="O35" s="175">
        <f>ROUND(E35*N35,2)</f>
        <v>0</v>
      </c>
      <c r="P35" s="175">
        <v>0</v>
      </c>
      <c r="Q35" s="175">
        <f>ROUND(E35*P35,2)</f>
        <v>0</v>
      </c>
      <c r="R35" s="175"/>
      <c r="S35" s="175" t="s">
        <v>182</v>
      </c>
      <c r="T35" s="176" t="s">
        <v>123</v>
      </c>
      <c r="U35" s="162">
        <v>0</v>
      </c>
      <c r="V35" s="162">
        <f>ROUND(E35*U35,2)</f>
        <v>0</v>
      </c>
      <c r="W35" s="162"/>
      <c r="X35" s="162" t="s">
        <v>142</v>
      </c>
      <c r="Y35" s="153"/>
      <c r="Z35" s="153"/>
      <c r="AA35" s="153"/>
      <c r="AB35" s="153"/>
      <c r="AC35" s="153"/>
      <c r="AD35" s="153"/>
      <c r="AE35" s="153"/>
      <c r="AF35" s="153"/>
      <c r="AG35" s="153" t="s">
        <v>143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60"/>
      <c r="B36" s="161"/>
      <c r="C36" s="193" t="s">
        <v>183</v>
      </c>
      <c r="D36" s="184"/>
      <c r="E36" s="185">
        <v>12</v>
      </c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53"/>
      <c r="Z36" s="153"/>
      <c r="AA36" s="153"/>
      <c r="AB36" s="153"/>
      <c r="AC36" s="153"/>
      <c r="AD36" s="153"/>
      <c r="AE36" s="153"/>
      <c r="AF36" s="153"/>
      <c r="AG36" s="153" t="s">
        <v>147</v>
      </c>
      <c r="AH36" s="153">
        <v>0</v>
      </c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ht="22.5" outlineLevel="1" x14ac:dyDescent="0.2">
      <c r="A37" s="170">
        <v>9</v>
      </c>
      <c r="B37" s="171" t="s">
        <v>184</v>
      </c>
      <c r="C37" s="180" t="s">
        <v>185</v>
      </c>
      <c r="D37" s="172" t="s">
        <v>165</v>
      </c>
      <c r="E37" s="173">
        <v>130.80000000000001</v>
      </c>
      <c r="F37" s="174"/>
      <c r="G37" s="175">
        <f>ROUND(E37*F37,2)</f>
        <v>0</v>
      </c>
      <c r="H37" s="174"/>
      <c r="I37" s="175">
        <f>ROUND(E37*H37,2)</f>
        <v>0</v>
      </c>
      <c r="J37" s="174"/>
      <c r="K37" s="175">
        <f>ROUND(E37*J37,2)</f>
        <v>0</v>
      </c>
      <c r="L37" s="175">
        <v>15</v>
      </c>
      <c r="M37" s="175">
        <f>G37*(1+L37/100)</f>
        <v>0</v>
      </c>
      <c r="N37" s="175">
        <v>0</v>
      </c>
      <c r="O37" s="175">
        <f>ROUND(E37*N37,2)</f>
        <v>0</v>
      </c>
      <c r="P37" s="175">
        <v>0</v>
      </c>
      <c r="Q37" s="175">
        <f>ROUND(E37*P37,2)</f>
        <v>0</v>
      </c>
      <c r="R37" s="175"/>
      <c r="S37" s="175" t="s">
        <v>182</v>
      </c>
      <c r="T37" s="176" t="s">
        <v>123</v>
      </c>
      <c r="U37" s="162">
        <v>0.35</v>
      </c>
      <c r="V37" s="162">
        <f>ROUND(E37*U37,2)</f>
        <v>45.78</v>
      </c>
      <c r="W37" s="162"/>
      <c r="X37" s="162" t="s">
        <v>142</v>
      </c>
      <c r="Y37" s="153"/>
      <c r="Z37" s="153"/>
      <c r="AA37" s="153"/>
      <c r="AB37" s="153"/>
      <c r="AC37" s="153"/>
      <c r="AD37" s="153"/>
      <c r="AE37" s="153"/>
      <c r="AF37" s="153"/>
      <c r="AG37" s="153" t="s">
        <v>143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ht="33.75" outlineLevel="1" x14ac:dyDescent="0.2">
      <c r="A38" s="160"/>
      <c r="B38" s="161"/>
      <c r="C38" s="193" t="s">
        <v>186</v>
      </c>
      <c r="D38" s="184"/>
      <c r="E38" s="185">
        <v>130.80000000000001</v>
      </c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53"/>
      <c r="Z38" s="153"/>
      <c r="AA38" s="153"/>
      <c r="AB38" s="153"/>
      <c r="AC38" s="153"/>
      <c r="AD38" s="153"/>
      <c r="AE38" s="153"/>
      <c r="AF38" s="153"/>
      <c r="AG38" s="153" t="s">
        <v>147</v>
      </c>
      <c r="AH38" s="153">
        <v>0</v>
      </c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70">
        <v>10</v>
      </c>
      <c r="B39" s="171" t="s">
        <v>187</v>
      </c>
      <c r="C39" s="180" t="s">
        <v>188</v>
      </c>
      <c r="D39" s="172" t="s">
        <v>165</v>
      </c>
      <c r="E39" s="173">
        <v>130.80000000000001</v>
      </c>
      <c r="F39" s="174"/>
      <c r="G39" s="175">
        <f>ROUND(E39*F39,2)</f>
        <v>0</v>
      </c>
      <c r="H39" s="174"/>
      <c r="I39" s="175">
        <f>ROUND(E39*H39,2)</f>
        <v>0</v>
      </c>
      <c r="J39" s="174"/>
      <c r="K39" s="175">
        <f>ROUND(E39*J39,2)</f>
        <v>0</v>
      </c>
      <c r="L39" s="175">
        <v>15</v>
      </c>
      <c r="M39" s="175">
        <f>G39*(1+L39/100)</f>
        <v>0</v>
      </c>
      <c r="N39" s="175">
        <v>3.7670000000000002E-2</v>
      </c>
      <c r="O39" s="175">
        <f>ROUND(E39*N39,2)</f>
        <v>4.93</v>
      </c>
      <c r="P39" s="175">
        <v>0</v>
      </c>
      <c r="Q39" s="175">
        <f>ROUND(E39*P39,2)</f>
        <v>0</v>
      </c>
      <c r="R39" s="175"/>
      <c r="S39" s="175" t="s">
        <v>182</v>
      </c>
      <c r="T39" s="176" t="s">
        <v>123</v>
      </c>
      <c r="U39" s="162">
        <v>0.41</v>
      </c>
      <c r="V39" s="162">
        <f>ROUND(E39*U39,2)</f>
        <v>53.63</v>
      </c>
      <c r="W39" s="162"/>
      <c r="X39" s="162" t="s">
        <v>142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143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22.5" outlineLevel="1" x14ac:dyDescent="0.2">
      <c r="A40" s="160"/>
      <c r="B40" s="161"/>
      <c r="C40" s="193" t="s">
        <v>189</v>
      </c>
      <c r="D40" s="184"/>
      <c r="E40" s="185">
        <v>130.80000000000001</v>
      </c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53"/>
      <c r="Z40" s="153"/>
      <c r="AA40" s="153"/>
      <c r="AB40" s="153"/>
      <c r="AC40" s="153"/>
      <c r="AD40" s="153"/>
      <c r="AE40" s="153"/>
      <c r="AF40" s="153"/>
      <c r="AG40" s="153" t="s">
        <v>147</v>
      </c>
      <c r="AH40" s="153">
        <v>0</v>
      </c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x14ac:dyDescent="0.2">
      <c r="A41" s="164" t="s">
        <v>117</v>
      </c>
      <c r="B41" s="165" t="s">
        <v>67</v>
      </c>
      <c r="C41" s="179" t="s">
        <v>68</v>
      </c>
      <c r="D41" s="166"/>
      <c r="E41" s="167"/>
      <c r="F41" s="168"/>
      <c r="G41" s="168">
        <f>SUMIF(AG42:AG47,"&lt;&gt;NOR",G42:G47)</f>
        <v>0</v>
      </c>
      <c r="H41" s="168"/>
      <c r="I41" s="168">
        <f>SUM(I42:I47)</f>
        <v>0</v>
      </c>
      <c r="J41" s="168"/>
      <c r="K41" s="168">
        <f>SUM(K42:K47)</f>
        <v>0</v>
      </c>
      <c r="L41" s="168"/>
      <c r="M41" s="168">
        <f>SUM(M42:M47)</f>
        <v>0</v>
      </c>
      <c r="N41" s="168"/>
      <c r="O41" s="168">
        <f>SUM(O42:O47)</f>
        <v>32.700000000000003</v>
      </c>
      <c r="P41" s="168"/>
      <c r="Q41" s="168">
        <f>SUM(Q42:Q47)</f>
        <v>0</v>
      </c>
      <c r="R41" s="168"/>
      <c r="S41" s="168"/>
      <c r="T41" s="169"/>
      <c r="U41" s="163"/>
      <c r="V41" s="163">
        <f>SUM(V42:V47)</f>
        <v>16.04</v>
      </c>
      <c r="W41" s="163"/>
      <c r="X41" s="163"/>
      <c r="AG41" t="s">
        <v>118</v>
      </c>
    </row>
    <row r="42" spans="1:60" outlineLevel="1" x14ac:dyDescent="0.2">
      <c r="A42" s="170">
        <v>11</v>
      </c>
      <c r="B42" s="171" t="s">
        <v>190</v>
      </c>
      <c r="C42" s="180" t="s">
        <v>191</v>
      </c>
      <c r="D42" s="172" t="s">
        <v>165</v>
      </c>
      <c r="E42" s="173">
        <v>114.5</v>
      </c>
      <c r="F42" s="174"/>
      <c r="G42" s="175">
        <f>ROUND(E42*F42,2)</f>
        <v>0</v>
      </c>
      <c r="H42" s="174"/>
      <c r="I42" s="175">
        <f>ROUND(E42*H42,2)</f>
        <v>0</v>
      </c>
      <c r="J42" s="174"/>
      <c r="K42" s="175">
        <f>ROUND(E42*J42,2)</f>
        <v>0</v>
      </c>
      <c r="L42" s="175">
        <v>15</v>
      </c>
      <c r="M42" s="175">
        <f>G42*(1+L42/100)</f>
        <v>0</v>
      </c>
      <c r="N42" s="175">
        <v>0.18360000000000001</v>
      </c>
      <c r="O42" s="175">
        <f>ROUND(E42*N42,2)</f>
        <v>21.02</v>
      </c>
      <c r="P42" s="175">
        <v>0</v>
      </c>
      <c r="Q42" s="175">
        <f>ROUND(E42*P42,2)</f>
        <v>0</v>
      </c>
      <c r="R42" s="175" t="s">
        <v>159</v>
      </c>
      <c r="S42" s="175" t="s">
        <v>122</v>
      </c>
      <c r="T42" s="176" t="s">
        <v>122</v>
      </c>
      <c r="U42" s="162">
        <v>0.09</v>
      </c>
      <c r="V42" s="162">
        <f>ROUND(E42*U42,2)</f>
        <v>10.31</v>
      </c>
      <c r="W42" s="162"/>
      <c r="X42" s="162" t="s">
        <v>142</v>
      </c>
      <c r="Y42" s="153"/>
      <c r="Z42" s="153"/>
      <c r="AA42" s="153"/>
      <c r="AB42" s="153"/>
      <c r="AC42" s="153"/>
      <c r="AD42" s="153"/>
      <c r="AE42" s="153"/>
      <c r="AF42" s="153"/>
      <c r="AG42" s="153" t="s">
        <v>143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60"/>
      <c r="B43" s="161"/>
      <c r="C43" s="259" t="s">
        <v>192</v>
      </c>
      <c r="D43" s="260"/>
      <c r="E43" s="260"/>
      <c r="F43" s="260"/>
      <c r="G43" s="260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53"/>
      <c r="Z43" s="153"/>
      <c r="AA43" s="153"/>
      <c r="AB43" s="153"/>
      <c r="AC43" s="153"/>
      <c r="AD43" s="153"/>
      <c r="AE43" s="153"/>
      <c r="AF43" s="153"/>
      <c r="AG43" s="153" t="s">
        <v>145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60"/>
      <c r="B44" s="161"/>
      <c r="C44" s="193" t="s">
        <v>193</v>
      </c>
      <c r="D44" s="184"/>
      <c r="E44" s="185">
        <v>114.5</v>
      </c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53"/>
      <c r="Z44" s="153"/>
      <c r="AA44" s="153"/>
      <c r="AB44" s="153"/>
      <c r="AC44" s="153"/>
      <c r="AD44" s="153"/>
      <c r="AE44" s="153"/>
      <c r="AF44" s="153"/>
      <c r="AG44" s="153" t="s">
        <v>147</v>
      </c>
      <c r="AH44" s="153">
        <v>0</v>
      </c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70">
        <v>12</v>
      </c>
      <c r="B45" s="171" t="s">
        <v>194</v>
      </c>
      <c r="C45" s="180" t="s">
        <v>195</v>
      </c>
      <c r="D45" s="172" t="s">
        <v>165</v>
      </c>
      <c r="E45" s="173">
        <v>572.5</v>
      </c>
      <c r="F45" s="174"/>
      <c r="G45" s="175">
        <f>ROUND(E45*F45,2)</f>
        <v>0</v>
      </c>
      <c r="H45" s="174"/>
      <c r="I45" s="175">
        <f>ROUND(E45*H45,2)</f>
        <v>0</v>
      </c>
      <c r="J45" s="174"/>
      <c r="K45" s="175">
        <f>ROUND(E45*J45,2)</f>
        <v>0</v>
      </c>
      <c r="L45" s="175">
        <v>15</v>
      </c>
      <c r="M45" s="175">
        <f>G45*(1+L45/100)</f>
        <v>0</v>
      </c>
      <c r="N45" s="175">
        <v>2.0400000000000001E-2</v>
      </c>
      <c r="O45" s="175">
        <f>ROUND(E45*N45,2)</f>
        <v>11.68</v>
      </c>
      <c r="P45" s="175">
        <v>0</v>
      </c>
      <c r="Q45" s="175">
        <f>ROUND(E45*P45,2)</f>
        <v>0</v>
      </c>
      <c r="R45" s="175" t="s">
        <v>159</v>
      </c>
      <c r="S45" s="175" t="s">
        <v>122</v>
      </c>
      <c r="T45" s="176" t="s">
        <v>122</v>
      </c>
      <c r="U45" s="162">
        <v>0.01</v>
      </c>
      <c r="V45" s="162">
        <f>ROUND(E45*U45,2)</f>
        <v>5.73</v>
      </c>
      <c r="W45" s="162"/>
      <c r="X45" s="162" t="s">
        <v>142</v>
      </c>
      <c r="Y45" s="153"/>
      <c r="Z45" s="153"/>
      <c r="AA45" s="153"/>
      <c r="AB45" s="153"/>
      <c r="AC45" s="153"/>
      <c r="AD45" s="153"/>
      <c r="AE45" s="153"/>
      <c r="AF45" s="153"/>
      <c r="AG45" s="153" t="s">
        <v>143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60"/>
      <c r="B46" s="161"/>
      <c r="C46" s="259" t="s">
        <v>192</v>
      </c>
      <c r="D46" s="260"/>
      <c r="E46" s="260"/>
      <c r="F46" s="260"/>
      <c r="G46" s="260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53"/>
      <c r="Z46" s="153"/>
      <c r="AA46" s="153"/>
      <c r="AB46" s="153"/>
      <c r="AC46" s="153"/>
      <c r="AD46" s="153"/>
      <c r="AE46" s="153"/>
      <c r="AF46" s="153"/>
      <c r="AG46" s="153" t="s">
        <v>145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60"/>
      <c r="B47" s="161"/>
      <c r="C47" s="193" t="s">
        <v>196</v>
      </c>
      <c r="D47" s="184"/>
      <c r="E47" s="185">
        <v>572.5</v>
      </c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53"/>
      <c r="Z47" s="153"/>
      <c r="AA47" s="153"/>
      <c r="AB47" s="153"/>
      <c r="AC47" s="153"/>
      <c r="AD47" s="153"/>
      <c r="AE47" s="153"/>
      <c r="AF47" s="153"/>
      <c r="AG47" s="153" t="s">
        <v>147</v>
      </c>
      <c r="AH47" s="153">
        <v>0</v>
      </c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x14ac:dyDescent="0.2">
      <c r="A48" s="164" t="s">
        <v>117</v>
      </c>
      <c r="B48" s="165" t="s">
        <v>69</v>
      </c>
      <c r="C48" s="179" t="s">
        <v>70</v>
      </c>
      <c r="D48" s="166"/>
      <c r="E48" s="167"/>
      <c r="F48" s="168"/>
      <c r="G48" s="168">
        <f>SUMIF(AG49:AG66,"&lt;&gt;NOR",G49:G66)</f>
        <v>0</v>
      </c>
      <c r="H48" s="168"/>
      <c r="I48" s="168">
        <f>SUM(I49:I66)</f>
        <v>0</v>
      </c>
      <c r="J48" s="168"/>
      <c r="K48" s="168">
        <f>SUM(K49:K66)</f>
        <v>0</v>
      </c>
      <c r="L48" s="168"/>
      <c r="M48" s="168">
        <f>SUM(M49:M66)</f>
        <v>0</v>
      </c>
      <c r="N48" s="168"/>
      <c r="O48" s="168">
        <f>SUM(O49:O66)</f>
        <v>30.540000000000003</v>
      </c>
      <c r="P48" s="168"/>
      <c r="Q48" s="168">
        <f>SUM(Q49:Q66)</f>
        <v>0</v>
      </c>
      <c r="R48" s="168"/>
      <c r="S48" s="168"/>
      <c r="T48" s="169"/>
      <c r="U48" s="163"/>
      <c r="V48" s="163">
        <f>SUM(V49:V66)</f>
        <v>62.49</v>
      </c>
      <c r="W48" s="163"/>
      <c r="X48" s="163"/>
      <c r="AG48" t="s">
        <v>118</v>
      </c>
    </row>
    <row r="49" spans="1:60" outlineLevel="1" x14ac:dyDescent="0.2">
      <c r="A49" s="170">
        <v>13</v>
      </c>
      <c r="B49" s="171" t="s">
        <v>197</v>
      </c>
      <c r="C49" s="180" t="s">
        <v>198</v>
      </c>
      <c r="D49" s="172" t="s">
        <v>140</v>
      </c>
      <c r="E49" s="173">
        <v>1.96</v>
      </c>
      <c r="F49" s="174"/>
      <c r="G49" s="175">
        <f>ROUND(E49*F49,2)</f>
        <v>0</v>
      </c>
      <c r="H49" s="174"/>
      <c r="I49" s="175">
        <f>ROUND(E49*H49,2)</f>
        <v>0</v>
      </c>
      <c r="J49" s="174"/>
      <c r="K49" s="175">
        <f>ROUND(E49*J49,2)</f>
        <v>0</v>
      </c>
      <c r="L49" s="175">
        <v>15</v>
      </c>
      <c r="M49" s="175">
        <f>G49*(1+L49/100)</f>
        <v>0</v>
      </c>
      <c r="N49" s="175">
        <v>1.6867000000000001</v>
      </c>
      <c r="O49" s="175">
        <f>ROUND(E49*N49,2)</f>
        <v>3.31</v>
      </c>
      <c r="P49" s="175">
        <v>0</v>
      </c>
      <c r="Q49" s="175">
        <f>ROUND(E49*P49,2)</f>
        <v>0</v>
      </c>
      <c r="R49" s="175" t="s">
        <v>159</v>
      </c>
      <c r="S49" s="175" t="s">
        <v>122</v>
      </c>
      <c r="T49" s="176" t="s">
        <v>122</v>
      </c>
      <c r="U49" s="162">
        <v>0.16200000000000001</v>
      </c>
      <c r="V49" s="162">
        <f>ROUND(E49*U49,2)</f>
        <v>0.32</v>
      </c>
      <c r="W49" s="162"/>
      <c r="X49" s="162" t="s">
        <v>142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143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60"/>
      <c r="B50" s="161"/>
      <c r="C50" s="259" t="s">
        <v>326</v>
      </c>
      <c r="D50" s="260"/>
      <c r="E50" s="260"/>
      <c r="F50" s="260"/>
      <c r="G50" s="260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53"/>
      <c r="Z50" s="153"/>
      <c r="AA50" s="153"/>
      <c r="AB50" s="153"/>
      <c r="AC50" s="153"/>
      <c r="AD50" s="153"/>
      <c r="AE50" s="153"/>
      <c r="AF50" s="153"/>
      <c r="AG50" s="153" t="s">
        <v>145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60"/>
      <c r="B51" s="161"/>
      <c r="C51" s="193" t="s">
        <v>199</v>
      </c>
      <c r="D51" s="184"/>
      <c r="E51" s="185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53"/>
      <c r="Z51" s="153"/>
      <c r="AA51" s="153"/>
      <c r="AB51" s="153"/>
      <c r="AC51" s="153"/>
      <c r="AD51" s="153"/>
      <c r="AE51" s="153"/>
      <c r="AF51" s="153"/>
      <c r="AG51" s="153" t="s">
        <v>147</v>
      </c>
      <c r="AH51" s="153">
        <v>0</v>
      </c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60"/>
      <c r="B52" s="161"/>
      <c r="C52" s="193" t="s">
        <v>200</v>
      </c>
      <c r="D52" s="184"/>
      <c r="E52" s="185">
        <v>1.96</v>
      </c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53"/>
      <c r="Z52" s="153"/>
      <c r="AA52" s="153"/>
      <c r="AB52" s="153"/>
      <c r="AC52" s="153"/>
      <c r="AD52" s="153"/>
      <c r="AE52" s="153"/>
      <c r="AF52" s="153"/>
      <c r="AG52" s="153" t="s">
        <v>147</v>
      </c>
      <c r="AH52" s="153">
        <v>0</v>
      </c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70">
        <v>14</v>
      </c>
      <c r="B53" s="171" t="s">
        <v>201</v>
      </c>
      <c r="C53" s="180" t="s">
        <v>202</v>
      </c>
      <c r="D53" s="172" t="s">
        <v>140</v>
      </c>
      <c r="E53" s="173">
        <v>4.9000000000000004</v>
      </c>
      <c r="F53" s="174"/>
      <c r="G53" s="175">
        <f>ROUND(E53*F53,2)</f>
        <v>0</v>
      </c>
      <c r="H53" s="174"/>
      <c r="I53" s="175">
        <f>ROUND(E53*H53,2)</f>
        <v>0</v>
      </c>
      <c r="J53" s="174"/>
      <c r="K53" s="175">
        <f>ROUND(E53*J53,2)</f>
        <v>0</v>
      </c>
      <c r="L53" s="175">
        <v>15</v>
      </c>
      <c r="M53" s="175">
        <f>G53*(1+L53/100)</f>
        <v>0</v>
      </c>
      <c r="N53" s="175">
        <v>2.5</v>
      </c>
      <c r="O53" s="175">
        <f>ROUND(E53*N53,2)</f>
        <v>12.25</v>
      </c>
      <c r="P53" s="175">
        <v>0</v>
      </c>
      <c r="Q53" s="175">
        <f>ROUND(E53*P53,2)</f>
        <v>0</v>
      </c>
      <c r="R53" s="175" t="s">
        <v>159</v>
      </c>
      <c r="S53" s="175" t="s">
        <v>122</v>
      </c>
      <c r="T53" s="176" t="s">
        <v>122</v>
      </c>
      <c r="U53" s="162">
        <v>1.21</v>
      </c>
      <c r="V53" s="162">
        <f>ROUND(E53*U53,2)</f>
        <v>5.93</v>
      </c>
      <c r="W53" s="162"/>
      <c r="X53" s="162" t="s">
        <v>142</v>
      </c>
      <c r="Y53" s="153"/>
      <c r="Z53" s="153"/>
      <c r="AA53" s="153"/>
      <c r="AB53" s="153"/>
      <c r="AC53" s="153"/>
      <c r="AD53" s="153"/>
      <c r="AE53" s="153"/>
      <c r="AF53" s="153"/>
      <c r="AG53" s="153" t="s">
        <v>143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60"/>
      <c r="B54" s="161"/>
      <c r="C54" s="259" t="s">
        <v>326</v>
      </c>
      <c r="D54" s="260"/>
      <c r="E54" s="260"/>
      <c r="F54" s="260"/>
      <c r="G54" s="260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53"/>
      <c r="Z54" s="153"/>
      <c r="AA54" s="153"/>
      <c r="AB54" s="153"/>
      <c r="AC54" s="153"/>
      <c r="AD54" s="153"/>
      <c r="AE54" s="153"/>
      <c r="AF54" s="153"/>
      <c r="AG54" s="153" t="s">
        <v>145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60"/>
      <c r="B55" s="161"/>
      <c r="C55" s="193" t="s">
        <v>199</v>
      </c>
      <c r="D55" s="184"/>
      <c r="E55" s="185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53"/>
      <c r="Z55" s="153"/>
      <c r="AA55" s="153"/>
      <c r="AB55" s="153"/>
      <c r="AC55" s="153"/>
      <c r="AD55" s="153"/>
      <c r="AE55" s="153"/>
      <c r="AF55" s="153"/>
      <c r="AG55" s="153" t="s">
        <v>147</v>
      </c>
      <c r="AH55" s="153">
        <v>0</v>
      </c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60"/>
      <c r="B56" s="161"/>
      <c r="C56" s="193" t="s">
        <v>203</v>
      </c>
      <c r="D56" s="184"/>
      <c r="E56" s="185">
        <v>4.9000000000000004</v>
      </c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53"/>
      <c r="Z56" s="153"/>
      <c r="AA56" s="153"/>
      <c r="AB56" s="153"/>
      <c r="AC56" s="153"/>
      <c r="AD56" s="153"/>
      <c r="AE56" s="153"/>
      <c r="AF56" s="153"/>
      <c r="AG56" s="153" t="s">
        <v>147</v>
      </c>
      <c r="AH56" s="153">
        <v>0</v>
      </c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2.5" outlineLevel="1" x14ac:dyDescent="0.2">
      <c r="A57" s="170">
        <v>15</v>
      </c>
      <c r="B57" s="171" t="s">
        <v>204</v>
      </c>
      <c r="C57" s="180" t="s">
        <v>205</v>
      </c>
      <c r="D57" s="172" t="s">
        <v>165</v>
      </c>
      <c r="E57" s="173">
        <v>49</v>
      </c>
      <c r="F57" s="174"/>
      <c r="G57" s="175">
        <f>ROUND(E57*F57,2)</f>
        <v>0</v>
      </c>
      <c r="H57" s="174"/>
      <c r="I57" s="175">
        <f>ROUND(E57*H57,2)</f>
        <v>0</v>
      </c>
      <c r="J57" s="174"/>
      <c r="K57" s="175">
        <f>ROUND(E57*J57,2)</f>
        <v>0</v>
      </c>
      <c r="L57" s="175">
        <v>15</v>
      </c>
      <c r="M57" s="175">
        <f>G57*(1+L57/100)</f>
        <v>0</v>
      </c>
      <c r="N57" s="175">
        <v>0.12659999999999999</v>
      </c>
      <c r="O57" s="175">
        <f>ROUND(E57*N57,2)</f>
        <v>6.2</v>
      </c>
      <c r="P57" s="175">
        <v>0</v>
      </c>
      <c r="Q57" s="175">
        <f>ROUND(E57*P57,2)</f>
        <v>0</v>
      </c>
      <c r="R57" s="175" t="s">
        <v>159</v>
      </c>
      <c r="S57" s="175" t="s">
        <v>122</v>
      </c>
      <c r="T57" s="176" t="s">
        <v>122</v>
      </c>
      <c r="U57" s="162">
        <v>9.1999999999999998E-2</v>
      </c>
      <c r="V57" s="162">
        <f>ROUND(E57*U57,2)</f>
        <v>4.51</v>
      </c>
      <c r="W57" s="162"/>
      <c r="X57" s="162" t="s">
        <v>142</v>
      </c>
      <c r="Y57" s="153"/>
      <c r="Z57" s="153"/>
      <c r="AA57" s="153"/>
      <c r="AB57" s="153"/>
      <c r="AC57" s="153"/>
      <c r="AD57" s="153"/>
      <c r="AE57" s="153"/>
      <c r="AF57" s="153"/>
      <c r="AG57" s="153" t="s">
        <v>143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60"/>
      <c r="B58" s="161"/>
      <c r="C58" s="193" t="s">
        <v>199</v>
      </c>
      <c r="D58" s="184"/>
      <c r="E58" s="185"/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53"/>
      <c r="Z58" s="153"/>
      <c r="AA58" s="153"/>
      <c r="AB58" s="153"/>
      <c r="AC58" s="153"/>
      <c r="AD58" s="153"/>
      <c r="AE58" s="153"/>
      <c r="AF58" s="153"/>
      <c r="AG58" s="153" t="s">
        <v>147</v>
      </c>
      <c r="AH58" s="153">
        <v>0</v>
      </c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ht="22.5" outlineLevel="1" x14ac:dyDescent="0.2">
      <c r="A59" s="160"/>
      <c r="B59" s="161"/>
      <c r="C59" s="193" t="s">
        <v>206</v>
      </c>
      <c r="D59" s="184"/>
      <c r="E59" s="185">
        <v>49</v>
      </c>
      <c r="F59" s="162"/>
      <c r="G59" s="162"/>
      <c r="H59" s="162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53"/>
      <c r="Z59" s="153"/>
      <c r="AA59" s="153"/>
      <c r="AB59" s="153"/>
      <c r="AC59" s="153"/>
      <c r="AD59" s="153"/>
      <c r="AE59" s="153"/>
      <c r="AF59" s="153"/>
      <c r="AG59" s="153" t="s">
        <v>147</v>
      </c>
      <c r="AH59" s="153">
        <v>0</v>
      </c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70">
        <v>16</v>
      </c>
      <c r="B60" s="171" t="s">
        <v>207</v>
      </c>
      <c r="C60" s="180" t="s">
        <v>208</v>
      </c>
      <c r="D60" s="172" t="s">
        <v>165</v>
      </c>
      <c r="E60" s="173">
        <v>49</v>
      </c>
      <c r="F60" s="174"/>
      <c r="G60" s="175">
        <f>ROUND(E60*F60,2)</f>
        <v>0</v>
      </c>
      <c r="H60" s="174"/>
      <c r="I60" s="175">
        <f>ROUND(E60*H60,2)</f>
        <v>0</v>
      </c>
      <c r="J60" s="174"/>
      <c r="K60" s="175">
        <f>ROUND(E60*J60,2)</f>
        <v>0</v>
      </c>
      <c r="L60" s="175">
        <v>15</v>
      </c>
      <c r="M60" s="175">
        <f>G60*(1+L60/100)</f>
        <v>0</v>
      </c>
      <c r="N60" s="175">
        <v>6.5199999999999998E-3</v>
      </c>
      <c r="O60" s="175">
        <f>ROUND(E60*N60,2)</f>
        <v>0.32</v>
      </c>
      <c r="P60" s="175">
        <v>0</v>
      </c>
      <c r="Q60" s="175">
        <f>ROUND(E60*P60,2)</f>
        <v>0</v>
      </c>
      <c r="R60" s="175" t="s">
        <v>159</v>
      </c>
      <c r="S60" s="175" t="s">
        <v>122</v>
      </c>
      <c r="T60" s="176" t="s">
        <v>122</v>
      </c>
      <c r="U60" s="162">
        <v>4.0000000000000001E-3</v>
      </c>
      <c r="V60" s="162">
        <f>ROUND(E60*U60,2)</f>
        <v>0.2</v>
      </c>
      <c r="W60" s="162"/>
      <c r="X60" s="162" t="s">
        <v>142</v>
      </c>
      <c r="Y60" s="153"/>
      <c r="Z60" s="153"/>
      <c r="AA60" s="153"/>
      <c r="AB60" s="153"/>
      <c r="AC60" s="153"/>
      <c r="AD60" s="153"/>
      <c r="AE60" s="153"/>
      <c r="AF60" s="153"/>
      <c r="AG60" s="153" t="s">
        <v>143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60"/>
      <c r="B61" s="161"/>
      <c r="C61" s="259" t="s">
        <v>209</v>
      </c>
      <c r="D61" s="260"/>
      <c r="E61" s="260"/>
      <c r="F61" s="260"/>
      <c r="G61" s="260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62"/>
      <c r="Y61" s="153"/>
      <c r="Z61" s="153"/>
      <c r="AA61" s="153"/>
      <c r="AB61" s="153"/>
      <c r="AC61" s="153"/>
      <c r="AD61" s="153"/>
      <c r="AE61" s="153"/>
      <c r="AF61" s="153"/>
      <c r="AG61" s="153" t="s">
        <v>145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60"/>
      <c r="B62" s="161"/>
      <c r="C62" s="193" t="s">
        <v>210</v>
      </c>
      <c r="D62" s="184"/>
      <c r="E62" s="185">
        <v>49</v>
      </c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53"/>
      <c r="Z62" s="153"/>
      <c r="AA62" s="153"/>
      <c r="AB62" s="153"/>
      <c r="AC62" s="153"/>
      <c r="AD62" s="153"/>
      <c r="AE62" s="153"/>
      <c r="AF62" s="153"/>
      <c r="AG62" s="153" t="s">
        <v>147</v>
      </c>
      <c r="AH62" s="153">
        <v>5</v>
      </c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70">
        <v>17</v>
      </c>
      <c r="B63" s="171" t="s">
        <v>211</v>
      </c>
      <c r="C63" s="180" t="s">
        <v>212</v>
      </c>
      <c r="D63" s="172" t="s">
        <v>165</v>
      </c>
      <c r="E63" s="173">
        <v>114.5</v>
      </c>
      <c r="F63" s="174"/>
      <c r="G63" s="175">
        <f>ROUND(E63*F63,2)</f>
        <v>0</v>
      </c>
      <c r="H63" s="174"/>
      <c r="I63" s="175">
        <f>ROUND(E63*H63,2)</f>
        <v>0</v>
      </c>
      <c r="J63" s="174"/>
      <c r="K63" s="175">
        <f>ROUND(E63*J63,2)</f>
        <v>0</v>
      </c>
      <c r="L63" s="175">
        <v>15</v>
      </c>
      <c r="M63" s="175">
        <f>G63*(1+L63/100)</f>
        <v>0</v>
      </c>
      <c r="N63" s="175">
        <v>7.3899999999999993E-2</v>
      </c>
      <c r="O63" s="175">
        <f>ROUND(E63*N63,2)</f>
        <v>8.4600000000000009</v>
      </c>
      <c r="P63" s="175">
        <v>0</v>
      </c>
      <c r="Q63" s="175">
        <f>ROUND(E63*P63,2)</f>
        <v>0</v>
      </c>
      <c r="R63" s="175" t="s">
        <v>159</v>
      </c>
      <c r="S63" s="175" t="s">
        <v>122</v>
      </c>
      <c r="T63" s="176" t="s">
        <v>122</v>
      </c>
      <c r="U63" s="162">
        <v>0.45</v>
      </c>
      <c r="V63" s="162">
        <f>ROUND(E63*U63,2)</f>
        <v>51.53</v>
      </c>
      <c r="W63" s="162"/>
      <c r="X63" s="162" t="s">
        <v>142</v>
      </c>
      <c r="Y63" s="153"/>
      <c r="Z63" s="153"/>
      <c r="AA63" s="153"/>
      <c r="AB63" s="153"/>
      <c r="AC63" s="153"/>
      <c r="AD63" s="153"/>
      <c r="AE63" s="153"/>
      <c r="AF63" s="153"/>
      <c r="AG63" s="153" t="s">
        <v>143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ht="22.5" outlineLevel="1" x14ac:dyDescent="0.2">
      <c r="A64" s="160"/>
      <c r="B64" s="161"/>
      <c r="C64" s="259" t="s">
        <v>213</v>
      </c>
      <c r="D64" s="260"/>
      <c r="E64" s="260"/>
      <c r="F64" s="260"/>
      <c r="G64" s="260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53"/>
      <c r="Z64" s="153"/>
      <c r="AA64" s="153"/>
      <c r="AB64" s="153"/>
      <c r="AC64" s="153"/>
      <c r="AD64" s="153"/>
      <c r="AE64" s="153"/>
      <c r="AF64" s="153"/>
      <c r="AG64" s="153" t="s">
        <v>145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77" t="str">
        <f>C64</f>
        <v>s provedením lože z kameniva drceného, s vyplněním spár, s dvojitým hutněním a se smetením přebytečného materiálu na krajnici. S dodáním hmot pro lože a výplň spár.</v>
      </c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60"/>
      <c r="B65" s="161"/>
      <c r="C65" s="193" t="s">
        <v>199</v>
      </c>
      <c r="D65" s="184"/>
      <c r="E65" s="185"/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62"/>
      <c r="Y65" s="153"/>
      <c r="Z65" s="153"/>
      <c r="AA65" s="153"/>
      <c r="AB65" s="153"/>
      <c r="AC65" s="153"/>
      <c r="AD65" s="153"/>
      <c r="AE65" s="153"/>
      <c r="AF65" s="153"/>
      <c r="AG65" s="153" t="s">
        <v>147</v>
      </c>
      <c r="AH65" s="153">
        <v>0</v>
      </c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60"/>
      <c r="B66" s="161"/>
      <c r="C66" s="193" t="s">
        <v>214</v>
      </c>
      <c r="D66" s="184"/>
      <c r="E66" s="185">
        <v>114.5</v>
      </c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53"/>
      <c r="Z66" s="153"/>
      <c r="AA66" s="153"/>
      <c r="AB66" s="153"/>
      <c r="AC66" s="153"/>
      <c r="AD66" s="153"/>
      <c r="AE66" s="153"/>
      <c r="AF66" s="153"/>
      <c r="AG66" s="153" t="s">
        <v>147</v>
      </c>
      <c r="AH66" s="153">
        <v>0</v>
      </c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x14ac:dyDescent="0.2">
      <c r="A67" s="164" t="s">
        <v>117</v>
      </c>
      <c r="B67" s="165" t="s">
        <v>71</v>
      </c>
      <c r="C67" s="179" t="s">
        <v>72</v>
      </c>
      <c r="D67" s="166"/>
      <c r="E67" s="167"/>
      <c r="F67" s="168"/>
      <c r="G67" s="168">
        <f>SUMIF(AG68:AG112,"&lt;&gt;NOR",G68:G112)</f>
        <v>0</v>
      </c>
      <c r="H67" s="168"/>
      <c r="I67" s="168">
        <f>SUM(I68:I112)</f>
        <v>0</v>
      </c>
      <c r="J67" s="168"/>
      <c r="K67" s="168">
        <f>SUM(K68:K112)</f>
        <v>0</v>
      </c>
      <c r="L67" s="168"/>
      <c r="M67" s="168">
        <f>SUM(M68:M112)</f>
        <v>0</v>
      </c>
      <c r="N67" s="168"/>
      <c r="O67" s="168">
        <f>SUM(O68:O112)</f>
        <v>22.96</v>
      </c>
      <c r="P67" s="168"/>
      <c r="Q67" s="168">
        <f>SUM(Q68:Q112)</f>
        <v>0</v>
      </c>
      <c r="R67" s="168"/>
      <c r="S67" s="168"/>
      <c r="T67" s="169"/>
      <c r="U67" s="163"/>
      <c r="V67" s="163">
        <f>SUM(V68:V112)</f>
        <v>857.0200000000001</v>
      </c>
      <c r="W67" s="163"/>
      <c r="X67" s="163"/>
      <c r="AG67" t="s">
        <v>118</v>
      </c>
    </row>
    <row r="68" spans="1:60" outlineLevel="1" x14ac:dyDescent="0.2">
      <c r="A68" s="170">
        <v>18</v>
      </c>
      <c r="B68" s="171" t="s">
        <v>215</v>
      </c>
      <c r="C68" s="180" t="s">
        <v>216</v>
      </c>
      <c r="D68" s="172" t="s">
        <v>165</v>
      </c>
      <c r="E68" s="173">
        <v>283</v>
      </c>
      <c r="F68" s="174"/>
      <c r="G68" s="175">
        <f>ROUND(E68*F68,2)</f>
        <v>0</v>
      </c>
      <c r="H68" s="174"/>
      <c r="I68" s="175">
        <f>ROUND(E68*H68,2)</f>
        <v>0</v>
      </c>
      <c r="J68" s="174"/>
      <c r="K68" s="175">
        <f>ROUND(E68*J68,2)</f>
        <v>0</v>
      </c>
      <c r="L68" s="175">
        <v>15</v>
      </c>
      <c r="M68" s="175">
        <f>G68*(1+L68/100)</f>
        <v>0</v>
      </c>
      <c r="N68" s="175">
        <v>0</v>
      </c>
      <c r="O68" s="175">
        <f>ROUND(E68*N68,2)</f>
        <v>0</v>
      </c>
      <c r="P68" s="175">
        <v>0</v>
      </c>
      <c r="Q68" s="175">
        <f>ROUND(E68*P68,2)</f>
        <v>0</v>
      </c>
      <c r="R68" s="175" t="s">
        <v>217</v>
      </c>
      <c r="S68" s="175" t="s">
        <v>122</v>
      </c>
      <c r="T68" s="176" t="s">
        <v>122</v>
      </c>
      <c r="U68" s="162">
        <v>0.43</v>
      </c>
      <c r="V68" s="162">
        <f>ROUND(E68*U68,2)</f>
        <v>121.69</v>
      </c>
      <c r="W68" s="162"/>
      <c r="X68" s="162" t="s">
        <v>142</v>
      </c>
      <c r="Y68" s="153"/>
      <c r="Z68" s="153"/>
      <c r="AA68" s="153"/>
      <c r="AB68" s="153"/>
      <c r="AC68" s="153"/>
      <c r="AD68" s="153"/>
      <c r="AE68" s="153"/>
      <c r="AF68" s="153"/>
      <c r="AG68" s="153" t="s">
        <v>143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60"/>
      <c r="B69" s="161"/>
      <c r="C69" s="193" t="s">
        <v>218</v>
      </c>
      <c r="D69" s="184"/>
      <c r="E69" s="185">
        <v>81.75</v>
      </c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62"/>
      <c r="Y69" s="153"/>
      <c r="Z69" s="153"/>
      <c r="AA69" s="153"/>
      <c r="AB69" s="153"/>
      <c r="AC69" s="153"/>
      <c r="AD69" s="153"/>
      <c r="AE69" s="153"/>
      <c r="AF69" s="153"/>
      <c r="AG69" s="153" t="s">
        <v>147</v>
      </c>
      <c r="AH69" s="153">
        <v>0</v>
      </c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60"/>
      <c r="B70" s="161"/>
      <c r="C70" s="193" t="s">
        <v>219</v>
      </c>
      <c r="D70" s="184"/>
      <c r="E70" s="185">
        <v>21</v>
      </c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53"/>
      <c r="Z70" s="153"/>
      <c r="AA70" s="153"/>
      <c r="AB70" s="153"/>
      <c r="AC70" s="153"/>
      <c r="AD70" s="153"/>
      <c r="AE70" s="153"/>
      <c r="AF70" s="153"/>
      <c r="AG70" s="153" t="s">
        <v>147</v>
      </c>
      <c r="AH70" s="153">
        <v>0</v>
      </c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60"/>
      <c r="B71" s="161"/>
      <c r="C71" s="193" t="s">
        <v>220</v>
      </c>
      <c r="D71" s="184"/>
      <c r="E71" s="185">
        <v>13.3</v>
      </c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53"/>
      <c r="Z71" s="153"/>
      <c r="AA71" s="153"/>
      <c r="AB71" s="153"/>
      <c r="AC71" s="153"/>
      <c r="AD71" s="153"/>
      <c r="AE71" s="153"/>
      <c r="AF71" s="153"/>
      <c r="AG71" s="153" t="s">
        <v>147</v>
      </c>
      <c r="AH71" s="153">
        <v>0</v>
      </c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60"/>
      <c r="B72" s="161"/>
      <c r="C72" s="193" t="s">
        <v>221</v>
      </c>
      <c r="D72" s="184"/>
      <c r="E72" s="185">
        <v>33.6</v>
      </c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53"/>
      <c r="Z72" s="153"/>
      <c r="AA72" s="153"/>
      <c r="AB72" s="153"/>
      <c r="AC72" s="153"/>
      <c r="AD72" s="153"/>
      <c r="AE72" s="153"/>
      <c r="AF72" s="153"/>
      <c r="AG72" s="153" t="s">
        <v>147</v>
      </c>
      <c r="AH72" s="153">
        <v>0</v>
      </c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60"/>
      <c r="B73" s="161"/>
      <c r="C73" s="193" t="s">
        <v>222</v>
      </c>
      <c r="D73" s="184"/>
      <c r="E73" s="185">
        <v>36.1</v>
      </c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53"/>
      <c r="Z73" s="153"/>
      <c r="AA73" s="153"/>
      <c r="AB73" s="153"/>
      <c r="AC73" s="153"/>
      <c r="AD73" s="153"/>
      <c r="AE73" s="153"/>
      <c r="AF73" s="153"/>
      <c r="AG73" s="153" t="s">
        <v>147</v>
      </c>
      <c r="AH73" s="153">
        <v>0</v>
      </c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60"/>
      <c r="B74" s="161"/>
      <c r="C74" s="193" t="s">
        <v>223</v>
      </c>
      <c r="D74" s="184"/>
      <c r="E74" s="185">
        <v>24</v>
      </c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53"/>
      <c r="Z74" s="153"/>
      <c r="AA74" s="153"/>
      <c r="AB74" s="153"/>
      <c r="AC74" s="153"/>
      <c r="AD74" s="153"/>
      <c r="AE74" s="153"/>
      <c r="AF74" s="153"/>
      <c r="AG74" s="153" t="s">
        <v>147</v>
      </c>
      <c r="AH74" s="153">
        <v>0</v>
      </c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60"/>
      <c r="B75" s="161"/>
      <c r="C75" s="193" t="s">
        <v>224</v>
      </c>
      <c r="D75" s="184"/>
      <c r="E75" s="185">
        <v>71.25</v>
      </c>
      <c r="F75" s="162"/>
      <c r="G75" s="162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53"/>
      <c r="Z75" s="153"/>
      <c r="AA75" s="153"/>
      <c r="AB75" s="153"/>
      <c r="AC75" s="153"/>
      <c r="AD75" s="153"/>
      <c r="AE75" s="153"/>
      <c r="AF75" s="153"/>
      <c r="AG75" s="153" t="s">
        <v>147</v>
      </c>
      <c r="AH75" s="153">
        <v>0</v>
      </c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60"/>
      <c r="B76" s="161"/>
      <c r="C76" s="193" t="s">
        <v>225</v>
      </c>
      <c r="D76" s="184"/>
      <c r="E76" s="185">
        <v>2</v>
      </c>
      <c r="F76" s="162"/>
      <c r="G76" s="162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62"/>
      <c r="Y76" s="153"/>
      <c r="Z76" s="153"/>
      <c r="AA76" s="153"/>
      <c r="AB76" s="153"/>
      <c r="AC76" s="153"/>
      <c r="AD76" s="153"/>
      <c r="AE76" s="153"/>
      <c r="AF76" s="153"/>
      <c r="AG76" s="153" t="s">
        <v>147</v>
      </c>
      <c r="AH76" s="153">
        <v>0</v>
      </c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70">
        <v>19</v>
      </c>
      <c r="B77" s="171" t="s">
        <v>226</v>
      </c>
      <c r="C77" s="180" t="s">
        <v>227</v>
      </c>
      <c r="D77" s="172" t="s">
        <v>165</v>
      </c>
      <c r="E77" s="173">
        <v>201.25</v>
      </c>
      <c r="F77" s="174"/>
      <c r="G77" s="175">
        <f>ROUND(E77*F77,2)</f>
        <v>0</v>
      </c>
      <c r="H77" s="174"/>
      <c r="I77" s="175">
        <f>ROUND(E77*H77,2)</f>
        <v>0</v>
      </c>
      <c r="J77" s="174"/>
      <c r="K77" s="175">
        <f>ROUND(E77*J77,2)</f>
        <v>0</v>
      </c>
      <c r="L77" s="175">
        <v>15</v>
      </c>
      <c r="M77" s="175">
        <f>G77*(1+L77/100)</f>
        <v>0</v>
      </c>
      <c r="N77" s="175">
        <v>4.1999999999999997E-3</v>
      </c>
      <c r="O77" s="175">
        <f>ROUND(E77*N77,2)</f>
        <v>0.85</v>
      </c>
      <c r="P77" s="175">
        <v>0</v>
      </c>
      <c r="Q77" s="175">
        <f>ROUND(E77*P77,2)</f>
        <v>0</v>
      </c>
      <c r="R77" s="175" t="s">
        <v>217</v>
      </c>
      <c r="S77" s="175" t="s">
        <v>122</v>
      </c>
      <c r="T77" s="176" t="s">
        <v>122</v>
      </c>
      <c r="U77" s="162">
        <v>0.08</v>
      </c>
      <c r="V77" s="162">
        <f>ROUND(E77*U77,2)</f>
        <v>16.100000000000001</v>
      </c>
      <c r="W77" s="162"/>
      <c r="X77" s="162" t="s">
        <v>142</v>
      </c>
      <c r="Y77" s="153"/>
      <c r="Z77" s="153"/>
      <c r="AA77" s="153"/>
      <c r="AB77" s="153"/>
      <c r="AC77" s="153"/>
      <c r="AD77" s="153"/>
      <c r="AE77" s="153"/>
      <c r="AF77" s="153"/>
      <c r="AG77" s="153" t="s">
        <v>143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60"/>
      <c r="B78" s="161"/>
      <c r="C78" s="259" t="s">
        <v>228</v>
      </c>
      <c r="D78" s="260"/>
      <c r="E78" s="260"/>
      <c r="F78" s="260"/>
      <c r="G78" s="260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62"/>
      <c r="Y78" s="153"/>
      <c r="Z78" s="153"/>
      <c r="AA78" s="153"/>
      <c r="AB78" s="153"/>
      <c r="AC78" s="153"/>
      <c r="AD78" s="153"/>
      <c r="AE78" s="153"/>
      <c r="AF78" s="153"/>
      <c r="AG78" s="153" t="s">
        <v>145</v>
      </c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60"/>
      <c r="B79" s="161"/>
      <c r="C79" s="193" t="s">
        <v>229</v>
      </c>
      <c r="D79" s="184"/>
      <c r="E79" s="185">
        <v>21</v>
      </c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62"/>
      <c r="Y79" s="153"/>
      <c r="Z79" s="153"/>
      <c r="AA79" s="153"/>
      <c r="AB79" s="153"/>
      <c r="AC79" s="153"/>
      <c r="AD79" s="153"/>
      <c r="AE79" s="153"/>
      <c r="AF79" s="153"/>
      <c r="AG79" s="153" t="s">
        <v>147</v>
      </c>
      <c r="AH79" s="153">
        <v>0</v>
      </c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60"/>
      <c r="B80" s="161"/>
      <c r="C80" s="193" t="s">
        <v>220</v>
      </c>
      <c r="D80" s="184"/>
      <c r="E80" s="185">
        <v>13.3</v>
      </c>
      <c r="F80" s="162"/>
      <c r="G80" s="162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62"/>
      <c r="Y80" s="153"/>
      <c r="Z80" s="153"/>
      <c r="AA80" s="153"/>
      <c r="AB80" s="153"/>
      <c r="AC80" s="153"/>
      <c r="AD80" s="153"/>
      <c r="AE80" s="153"/>
      <c r="AF80" s="153"/>
      <c r="AG80" s="153" t="s">
        <v>147</v>
      </c>
      <c r="AH80" s="153">
        <v>0</v>
      </c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60"/>
      <c r="B81" s="161"/>
      <c r="C81" s="193" t="s">
        <v>221</v>
      </c>
      <c r="D81" s="184"/>
      <c r="E81" s="185">
        <v>33.6</v>
      </c>
      <c r="F81" s="162"/>
      <c r="G81" s="162"/>
      <c r="H81" s="162"/>
      <c r="I81" s="162"/>
      <c r="J81" s="162"/>
      <c r="K81" s="162"/>
      <c r="L81" s="162"/>
      <c r="M81" s="162"/>
      <c r="N81" s="162"/>
      <c r="O81" s="162"/>
      <c r="P81" s="162"/>
      <c r="Q81" s="162"/>
      <c r="R81" s="162"/>
      <c r="S81" s="162"/>
      <c r="T81" s="162"/>
      <c r="U81" s="162"/>
      <c r="V81" s="162"/>
      <c r="W81" s="162"/>
      <c r="X81" s="162"/>
      <c r="Y81" s="153"/>
      <c r="Z81" s="153"/>
      <c r="AA81" s="153"/>
      <c r="AB81" s="153"/>
      <c r="AC81" s="153"/>
      <c r="AD81" s="153"/>
      <c r="AE81" s="153"/>
      <c r="AF81" s="153"/>
      <c r="AG81" s="153" t="s">
        <v>147</v>
      </c>
      <c r="AH81" s="153">
        <v>0</v>
      </c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60"/>
      <c r="B82" s="161"/>
      <c r="C82" s="193" t="s">
        <v>222</v>
      </c>
      <c r="D82" s="184"/>
      <c r="E82" s="185">
        <v>36.1</v>
      </c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62"/>
      <c r="Y82" s="153"/>
      <c r="Z82" s="153"/>
      <c r="AA82" s="153"/>
      <c r="AB82" s="153"/>
      <c r="AC82" s="153"/>
      <c r="AD82" s="153"/>
      <c r="AE82" s="153"/>
      <c r="AF82" s="153"/>
      <c r="AG82" s="153" t="s">
        <v>147</v>
      </c>
      <c r="AH82" s="153">
        <v>0</v>
      </c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60"/>
      <c r="B83" s="161"/>
      <c r="C83" s="193" t="s">
        <v>223</v>
      </c>
      <c r="D83" s="184"/>
      <c r="E83" s="185">
        <v>24</v>
      </c>
      <c r="F83" s="162"/>
      <c r="G83" s="162"/>
      <c r="H83" s="162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2"/>
      <c r="U83" s="162"/>
      <c r="V83" s="162"/>
      <c r="W83" s="162"/>
      <c r="X83" s="162"/>
      <c r="Y83" s="153"/>
      <c r="Z83" s="153"/>
      <c r="AA83" s="153"/>
      <c r="AB83" s="153"/>
      <c r="AC83" s="153"/>
      <c r="AD83" s="153"/>
      <c r="AE83" s="153"/>
      <c r="AF83" s="153"/>
      <c r="AG83" s="153" t="s">
        <v>147</v>
      </c>
      <c r="AH83" s="153">
        <v>0</v>
      </c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60"/>
      <c r="B84" s="161"/>
      <c r="C84" s="193" t="s">
        <v>224</v>
      </c>
      <c r="D84" s="184"/>
      <c r="E84" s="185">
        <v>71.25</v>
      </c>
      <c r="F84" s="162"/>
      <c r="G84" s="162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62"/>
      <c r="V84" s="162"/>
      <c r="W84" s="162"/>
      <c r="X84" s="162"/>
      <c r="Y84" s="153"/>
      <c r="Z84" s="153"/>
      <c r="AA84" s="153"/>
      <c r="AB84" s="153"/>
      <c r="AC84" s="153"/>
      <c r="AD84" s="153"/>
      <c r="AE84" s="153"/>
      <c r="AF84" s="153"/>
      <c r="AG84" s="153" t="s">
        <v>147</v>
      </c>
      <c r="AH84" s="153">
        <v>0</v>
      </c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60"/>
      <c r="B85" s="161"/>
      <c r="C85" s="193" t="s">
        <v>225</v>
      </c>
      <c r="D85" s="184"/>
      <c r="E85" s="185">
        <v>2</v>
      </c>
      <c r="F85" s="162"/>
      <c r="G85" s="162"/>
      <c r="H85" s="162"/>
      <c r="I85" s="162"/>
      <c r="J85" s="162"/>
      <c r="K85" s="162"/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53"/>
      <c r="Z85" s="153"/>
      <c r="AA85" s="153"/>
      <c r="AB85" s="153"/>
      <c r="AC85" s="153"/>
      <c r="AD85" s="153"/>
      <c r="AE85" s="153"/>
      <c r="AF85" s="153"/>
      <c r="AG85" s="153" t="s">
        <v>147</v>
      </c>
      <c r="AH85" s="153">
        <v>0</v>
      </c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70">
        <v>20</v>
      </c>
      <c r="B86" s="171" t="s">
        <v>230</v>
      </c>
      <c r="C86" s="180" t="s">
        <v>231</v>
      </c>
      <c r="D86" s="172" t="s">
        <v>165</v>
      </c>
      <c r="E86" s="173">
        <v>201.25</v>
      </c>
      <c r="F86" s="174"/>
      <c r="G86" s="175">
        <f>ROUND(E86*F86,2)</f>
        <v>0</v>
      </c>
      <c r="H86" s="174"/>
      <c r="I86" s="175">
        <f>ROUND(E86*H86,2)</f>
        <v>0</v>
      </c>
      <c r="J86" s="174"/>
      <c r="K86" s="175">
        <f>ROUND(E86*J86,2)</f>
        <v>0</v>
      </c>
      <c r="L86" s="175">
        <v>15</v>
      </c>
      <c r="M86" s="175">
        <f>G86*(1+L86/100)</f>
        <v>0</v>
      </c>
      <c r="N86" s="175">
        <v>1.3650000000000001E-2</v>
      </c>
      <c r="O86" s="175">
        <f>ROUND(E86*N86,2)</f>
        <v>2.75</v>
      </c>
      <c r="P86" s="175">
        <v>0</v>
      </c>
      <c r="Q86" s="175">
        <f>ROUND(E86*P86,2)</f>
        <v>0</v>
      </c>
      <c r="R86" s="175" t="s">
        <v>217</v>
      </c>
      <c r="S86" s="175" t="s">
        <v>122</v>
      </c>
      <c r="T86" s="176" t="s">
        <v>122</v>
      </c>
      <c r="U86" s="162">
        <v>0.36</v>
      </c>
      <c r="V86" s="162">
        <f>ROUND(E86*U86,2)</f>
        <v>72.45</v>
      </c>
      <c r="W86" s="162"/>
      <c r="X86" s="162" t="s">
        <v>142</v>
      </c>
      <c r="Y86" s="153"/>
      <c r="Z86" s="153"/>
      <c r="AA86" s="153"/>
      <c r="AB86" s="153"/>
      <c r="AC86" s="153"/>
      <c r="AD86" s="153"/>
      <c r="AE86" s="153"/>
      <c r="AF86" s="153"/>
      <c r="AG86" s="153" t="s">
        <v>143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60"/>
      <c r="B87" s="161"/>
      <c r="C87" s="259" t="s">
        <v>228</v>
      </c>
      <c r="D87" s="260"/>
      <c r="E87" s="260"/>
      <c r="F87" s="260"/>
      <c r="G87" s="260"/>
      <c r="H87" s="162"/>
      <c r="I87" s="162"/>
      <c r="J87" s="162"/>
      <c r="K87" s="162"/>
      <c r="L87" s="162"/>
      <c r="M87" s="162"/>
      <c r="N87" s="162"/>
      <c r="O87" s="162"/>
      <c r="P87" s="162"/>
      <c r="Q87" s="162"/>
      <c r="R87" s="162"/>
      <c r="S87" s="162"/>
      <c r="T87" s="162"/>
      <c r="U87" s="162"/>
      <c r="V87" s="162"/>
      <c r="W87" s="162"/>
      <c r="X87" s="162"/>
      <c r="Y87" s="153"/>
      <c r="Z87" s="153"/>
      <c r="AA87" s="153"/>
      <c r="AB87" s="153"/>
      <c r="AC87" s="153"/>
      <c r="AD87" s="153"/>
      <c r="AE87" s="153"/>
      <c r="AF87" s="153"/>
      <c r="AG87" s="153" t="s">
        <v>145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60"/>
      <c r="B88" s="161"/>
      <c r="C88" s="193" t="s">
        <v>229</v>
      </c>
      <c r="D88" s="184"/>
      <c r="E88" s="185">
        <v>21</v>
      </c>
      <c r="F88" s="162"/>
      <c r="G88" s="162"/>
      <c r="H88" s="162"/>
      <c r="I88" s="162"/>
      <c r="J88" s="162"/>
      <c r="K88" s="162"/>
      <c r="L88" s="162"/>
      <c r="M88" s="162"/>
      <c r="N88" s="162"/>
      <c r="O88" s="162"/>
      <c r="P88" s="162"/>
      <c r="Q88" s="162"/>
      <c r="R88" s="162"/>
      <c r="S88" s="162"/>
      <c r="T88" s="162"/>
      <c r="U88" s="162"/>
      <c r="V88" s="162"/>
      <c r="W88" s="162"/>
      <c r="X88" s="162"/>
      <c r="Y88" s="153"/>
      <c r="Z88" s="153"/>
      <c r="AA88" s="153"/>
      <c r="AB88" s="153"/>
      <c r="AC88" s="153"/>
      <c r="AD88" s="153"/>
      <c r="AE88" s="153"/>
      <c r="AF88" s="153"/>
      <c r="AG88" s="153" t="s">
        <v>147</v>
      </c>
      <c r="AH88" s="153">
        <v>0</v>
      </c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60"/>
      <c r="B89" s="161"/>
      <c r="C89" s="193" t="s">
        <v>220</v>
      </c>
      <c r="D89" s="184"/>
      <c r="E89" s="185">
        <v>13.3</v>
      </c>
      <c r="F89" s="162"/>
      <c r="G89" s="162"/>
      <c r="H89" s="162"/>
      <c r="I89" s="162"/>
      <c r="J89" s="162"/>
      <c r="K89" s="162"/>
      <c r="L89" s="162"/>
      <c r="M89" s="162"/>
      <c r="N89" s="162"/>
      <c r="O89" s="162"/>
      <c r="P89" s="162"/>
      <c r="Q89" s="162"/>
      <c r="R89" s="162"/>
      <c r="S89" s="162"/>
      <c r="T89" s="162"/>
      <c r="U89" s="162"/>
      <c r="V89" s="162"/>
      <c r="W89" s="162"/>
      <c r="X89" s="162"/>
      <c r="Y89" s="153"/>
      <c r="Z89" s="153"/>
      <c r="AA89" s="153"/>
      <c r="AB89" s="153"/>
      <c r="AC89" s="153"/>
      <c r="AD89" s="153"/>
      <c r="AE89" s="153"/>
      <c r="AF89" s="153"/>
      <c r="AG89" s="153" t="s">
        <v>147</v>
      </c>
      <c r="AH89" s="153">
        <v>0</v>
      </c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60"/>
      <c r="B90" s="161"/>
      <c r="C90" s="193" t="s">
        <v>221</v>
      </c>
      <c r="D90" s="184"/>
      <c r="E90" s="185">
        <v>33.6</v>
      </c>
      <c r="F90" s="162"/>
      <c r="G90" s="162"/>
      <c r="H90" s="162"/>
      <c r="I90" s="162"/>
      <c r="J90" s="162"/>
      <c r="K90" s="162"/>
      <c r="L90" s="162"/>
      <c r="M90" s="162"/>
      <c r="N90" s="162"/>
      <c r="O90" s="162"/>
      <c r="P90" s="162"/>
      <c r="Q90" s="162"/>
      <c r="R90" s="162"/>
      <c r="S90" s="162"/>
      <c r="T90" s="162"/>
      <c r="U90" s="162"/>
      <c r="V90" s="162"/>
      <c r="W90" s="162"/>
      <c r="X90" s="162"/>
      <c r="Y90" s="153"/>
      <c r="Z90" s="153"/>
      <c r="AA90" s="153"/>
      <c r="AB90" s="153"/>
      <c r="AC90" s="153"/>
      <c r="AD90" s="153"/>
      <c r="AE90" s="153"/>
      <c r="AF90" s="153"/>
      <c r="AG90" s="153" t="s">
        <v>147</v>
      </c>
      <c r="AH90" s="153">
        <v>0</v>
      </c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60"/>
      <c r="B91" s="161"/>
      <c r="C91" s="193" t="s">
        <v>222</v>
      </c>
      <c r="D91" s="184"/>
      <c r="E91" s="185">
        <v>36.1</v>
      </c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  <c r="U91" s="162"/>
      <c r="V91" s="162"/>
      <c r="W91" s="162"/>
      <c r="X91" s="162"/>
      <c r="Y91" s="153"/>
      <c r="Z91" s="153"/>
      <c r="AA91" s="153"/>
      <c r="AB91" s="153"/>
      <c r="AC91" s="153"/>
      <c r="AD91" s="153"/>
      <c r="AE91" s="153"/>
      <c r="AF91" s="153"/>
      <c r="AG91" s="153" t="s">
        <v>147</v>
      </c>
      <c r="AH91" s="153">
        <v>0</v>
      </c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60"/>
      <c r="B92" s="161"/>
      <c r="C92" s="193" t="s">
        <v>223</v>
      </c>
      <c r="D92" s="184"/>
      <c r="E92" s="185">
        <v>24</v>
      </c>
      <c r="F92" s="162"/>
      <c r="G92" s="162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62"/>
      <c r="Y92" s="153"/>
      <c r="Z92" s="153"/>
      <c r="AA92" s="153"/>
      <c r="AB92" s="153"/>
      <c r="AC92" s="153"/>
      <c r="AD92" s="153"/>
      <c r="AE92" s="153"/>
      <c r="AF92" s="153"/>
      <c r="AG92" s="153" t="s">
        <v>147</v>
      </c>
      <c r="AH92" s="153">
        <v>0</v>
      </c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60"/>
      <c r="B93" s="161"/>
      <c r="C93" s="193" t="s">
        <v>224</v>
      </c>
      <c r="D93" s="184"/>
      <c r="E93" s="185">
        <v>71.25</v>
      </c>
      <c r="F93" s="162"/>
      <c r="G93" s="162"/>
      <c r="H93" s="162"/>
      <c r="I93" s="162"/>
      <c r="J93" s="162"/>
      <c r="K93" s="162"/>
      <c r="L93" s="162"/>
      <c r="M93" s="162"/>
      <c r="N93" s="162"/>
      <c r="O93" s="162"/>
      <c r="P93" s="162"/>
      <c r="Q93" s="162"/>
      <c r="R93" s="162"/>
      <c r="S93" s="162"/>
      <c r="T93" s="162"/>
      <c r="U93" s="162"/>
      <c r="V93" s="162"/>
      <c r="W93" s="162"/>
      <c r="X93" s="162"/>
      <c r="Y93" s="153"/>
      <c r="Z93" s="153"/>
      <c r="AA93" s="153"/>
      <c r="AB93" s="153"/>
      <c r="AC93" s="153"/>
      <c r="AD93" s="153"/>
      <c r="AE93" s="153"/>
      <c r="AF93" s="153"/>
      <c r="AG93" s="153" t="s">
        <v>147</v>
      </c>
      <c r="AH93" s="153">
        <v>0</v>
      </c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60"/>
      <c r="B94" s="161"/>
      <c r="C94" s="193" t="s">
        <v>225</v>
      </c>
      <c r="D94" s="184"/>
      <c r="E94" s="185">
        <v>2</v>
      </c>
      <c r="F94" s="162"/>
      <c r="G94" s="162"/>
      <c r="H94" s="162"/>
      <c r="I94" s="162"/>
      <c r="J94" s="162"/>
      <c r="K94" s="162"/>
      <c r="L94" s="162"/>
      <c r="M94" s="162"/>
      <c r="N94" s="162"/>
      <c r="O94" s="162"/>
      <c r="P94" s="162"/>
      <c r="Q94" s="162"/>
      <c r="R94" s="162"/>
      <c r="S94" s="162"/>
      <c r="T94" s="162"/>
      <c r="U94" s="162"/>
      <c r="V94" s="162"/>
      <c r="W94" s="162"/>
      <c r="X94" s="162"/>
      <c r="Y94" s="153"/>
      <c r="Z94" s="153"/>
      <c r="AA94" s="153"/>
      <c r="AB94" s="153"/>
      <c r="AC94" s="153"/>
      <c r="AD94" s="153"/>
      <c r="AE94" s="153"/>
      <c r="AF94" s="153"/>
      <c r="AG94" s="153" t="s">
        <v>147</v>
      </c>
      <c r="AH94" s="153">
        <v>0</v>
      </c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ht="22.5" outlineLevel="1" x14ac:dyDescent="0.2">
      <c r="A95" s="170">
        <v>21</v>
      </c>
      <c r="B95" s="171" t="s">
        <v>232</v>
      </c>
      <c r="C95" s="180" t="s">
        <v>233</v>
      </c>
      <c r="D95" s="172" t="s">
        <v>165</v>
      </c>
      <c r="E95" s="173">
        <v>201.25</v>
      </c>
      <c r="F95" s="174"/>
      <c r="G95" s="175">
        <f>ROUND(E95*F95,2)</f>
        <v>0</v>
      </c>
      <c r="H95" s="174"/>
      <c r="I95" s="175">
        <f>ROUND(E95*H95,2)</f>
        <v>0</v>
      </c>
      <c r="J95" s="174"/>
      <c r="K95" s="175">
        <f>ROUND(E95*J95,2)</f>
        <v>0</v>
      </c>
      <c r="L95" s="175">
        <v>15</v>
      </c>
      <c r="M95" s="175">
        <f>G95*(1+L95/100)</f>
        <v>0</v>
      </c>
      <c r="N95" s="175">
        <v>3.3599999999999998E-2</v>
      </c>
      <c r="O95" s="175">
        <f>ROUND(E95*N95,2)</f>
        <v>6.76</v>
      </c>
      <c r="P95" s="175">
        <v>0</v>
      </c>
      <c r="Q95" s="175">
        <f>ROUND(E95*P95,2)</f>
        <v>0</v>
      </c>
      <c r="R95" s="175"/>
      <c r="S95" s="175" t="s">
        <v>182</v>
      </c>
      <c r="T95" s="176" t="s">
        <v>123</v>
      </c>
      <c r="U95" s="162">
        <v>0.48</v>
      </c>
      <c r="V95" s="162">
        <f>ROUND(E95*U95,2)</f>
        <v>96.6</v>
      </c>
      <c r="W95" s="162"/>
      <c r="X95" s="162" t="s">
        <v>142</v>
      </c>
      <c r="Y95" s="153"/>
      <c r="Z95" s="153"/>
      <c r="AA95" s="153"/>
      <c r="AB95" s="153"/>
      <c r="AC95" s="153"/>
      <c r="AD95" s="153"/>
      <c r="AE95" s="153"/>
      <c r="AF95" s="153"/>
      <c r="AG95" s="153" t="s">
        <v>143</v>
      </c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60"/>
      <c r="B96" s="161"/>
      <c r="C96" s="193" t="s">
        <v>229</v>
      </c>
      <c r="D96" s="184"/>
      <c r="E96" s="185">
        <v>21</v>
      </c>
      <c r="F96" s="162"/>
      <c r="G96" s="162"/>
      <c r="H96" s="162"/>
      <c r="I96" s="162"/>
      <c r="J96" s="162"/>
      <c r="K96" s="162"/>
      <c r="L96" s="162"/>
      <c r="M96" s="162"/>
      <c r="N96" s="162"/>
      <c r="O96" s="162"/>
      <c r="P96" s="162"/>
      <c r="Q96" s="162"/>
      <c r="R96" s="162"/>
      <c r="S96" s="162"/>
      <c r="T96" s="162"/>
      <c r="U96" s="162"/>
      <c r="V96" s="162"/>
      <c r="W96" s="162"/>
      <c r="X96" s="162"/>
      <c r="Y96" s="153"/>
      <c r="Z96" s="153"/>
      <c r="AA96" s="153"/>
      <c r="AB96" s="153"/>
      <c r="AC96" s="153"/>
      <c r="AD96" s="153"/>
      <c r="AE96" s="153"/>
      <c r="AF96" s="153"/>
      <c r="AG96" s="153" t="s">
        <v>147</v>
      </c>
      <c r="AH96" s="153">
        <v>0</v>
      </c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60"/>
      <c r="B97" s="161"/>
      <c r="C97" s="193" t="s">
        <v>220</v>
      </c>
      <c r="D97" s="184"/>
      <c r="E97" s="185">
        <v>13.3</v>
      </c>
      <c r="F97" s="162"/>
      <c r="G97" s="162"/>
      <c r="H97" s="162"/>
      <c r="I97" s="162"/>
      <c r="J97" s="162"/>
      <c r="K97" s="162"/>
      <c r="L97" s="162"/>
      <c r="M97" s="162"/>
      <c r="N97" s="162"/>
      <c r="O97" s="162"/>
      <c r="P97" s="162"/>
      <c r="Q97" s="162"/>
      <c r="R97" s="162"/>
      <c r="S97" s="162"/>
      <c r="T97" s="162"/>
      <c r="U97" s="162"/>
      <c r="V97" s="162"/>
      <c r="W97" s="162"/>
      <c r="X97" s="162"/>
      <c r="Y97" s="153"/>
      <c r="Z97" s="153"/>
      <c r="AA97" s="153"/>
      <c r="AB97" s="153"/>
      <c r="AC97" s="153"/>
      <c r="AD97" s="153"/>
      <c r="AE97" s="153"/>
      <c r="AF97" s="153"/>
      <c r="AG97" s="153" t="s">
        <v>147</v>
      </c>
      <c r="AH97" s="153">
        <v>0</v>
      </c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60"/>
      <c r="B98" s="161"/>
      <c r="C98" s="193" t="s">
        <v>221</v>
      </c>
      <c r="D98" s="184"/>
      <c r="E98" s="185">
        <v>33.6</v>
      </c>
      <c r="F98" s="162"/>
      <c r="G98" s="162"/>
      <c r="H98" s="162"/>
      <c r="I98" s="162"/>
      <c r="J98" s="162"/>
      <c r="K98" s="162"/>
      <c r="L98" s="162"/>
      <c r="M98" s="162"/>
      <c r="N98" s="162"/>
      <c r="O98" s="162"/>
      <c r="P98" s="162"/>
      <c r="Q98" s="162"/>
      <c r="R98" s="162"/>
      <c r="S98" s="162"/>
      <c r="T98" s="162"/>
      <c r="U98" s="162"/>
      <c r="V98" s="162"/>
      <c r="W98" s="162"/>
      <c r="X98" s="162"/>
      <c r="Y98" s="153"/>
      <c r="Z98" s="153"/>
      <c r="AA98" s="153"/>
      <c r="AB98" s="153"/>
      <c r="AC98" s="153"/>
      <c r="AD98" s="153"/>
      <c r="AE98" s="153"/>
      <c r="AF98" s="153"/>
      <c r="AG98" s="153" t="s">
        <v>147</v>
      </c>
      <c r="AH98" s="153">
        <v>0</v>
      </c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60"/>
      <c r="B99" s="161"/>
      <c r="C99" s="193" t="s">
        <v>222</v>
      </c>
      <c r="D99" s="184"/>
      <c r="E99" s="185">
        <v>36.1</v>
      </c>
      <c r="F99" s="162"/>
      <c r="G99" s="162"/>
      <c r="H99" s="162"/>
      <c r="I99" s="162"/>
      <c r="J99" s="162"/>
      <c r="K99" s="162"/>
      <c r="L99" s="162"/>
      <c r="M99" s="162"/>
      <c r="N99" s="162"/>
      <c r="O99" s="162"/>
      <c r="P99" s="162"/>
      <c r="Q99" s="162"/>
      <c r="R99" s="162"/>
      <c r="S99" s="162"/>
      <c r="T99" s="162"/>
      <c r="U99" s="162"/>
      <c r="V99" s="162"/>
      <c r="W99" s="162"/>
      <c r="X99" s="162"/>
      <c r="Y99" s="153"/>
      <c r="Z99" s="153"/>
      <c r="AA99" s="153"/>
      <c r="AB99" s="153"/>
      <c r="AC99" s="153"/>
      <c r="AD99" s="153"/>
      <c r="AE99" s="153"/>
      <c r="AF99" s="153"/>
      <c r="AG99" s="153" t="s">
        <v>147</v>
      </c>
      <c r="AH99" s="153">
        <v>0</v>
      </c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60"/>
      <c r="B100" s="161"/>
      <c r="C100" s="193" t="s">
        <v>223</v>
      </c>
      <c r="D100" s="184"/>
      <c r="E100" s="185">
        <v>24</v>
      </c>
      <c r="F100" s="162"/>
      <c r="G100" s="162"/>
      <c r="H100" s="162"/>
      <c r="I100" s="162"/>
      <c r="J100" s="162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2"/>
      <c r="W100" s="162"/>
      <c r="X100" s="162"/>
      <c r="Y100" s="153"/>
      <c r="Z100" s="153"/>
      <c r="AA100" s="153"/>
      <c r="AB100" s="153"/>
      <c r="AC100" s="153"/>
      <c r="AD100" s="153"/>
      <c r="AE100" s="153"/>
      <c r="AF100" s="153"/>
      <c r="AG100" s="153" t="s">
        <v>147</v>
      </c>
      <c r="AH100" s="153">
        <v>0</v>
      </c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60"/>
      <c r="B101" s="161"/>
      <c r="C101" s="193" t="s">
        <v>224</v>
      </c>
      <c r="D101" s="184"/>
      <c r="E101" s="185">
        <v>71.25</v>
      </c>
      <c r="F101" s="162"/>
      <c r="G101" s="162"/>
      <c r="H101" s="162"/>
      <c r="I101" s="162"/>
      <c r="J101" s="162"/>
      <c r="K101" s="162"/>
      <c r="L101" s="162"/>
      <c r="M101" s="162"/>
      <c r="N101" s="162"/>
      <c r="O101" s="162"/>
      <c r="P101" s="162"/>
      <c r="Q101" s="162"/>
      <c r="R101" s="162"/>
      <c r="S101" s="162"/>
      <c r="T101" s="162"/>
      <c r="U101" s="162"/>
      <c r="V101" s="162"/>
      <c r="W101" s="162"/>
      <c r="X101" s="162"/>
      <c r="Y101" s="153"/>
      <c r="Z101" s="153"/>
      <c r="AA101" s="153"/>
      <c r="AB101" s="153"/>
      <c r="AC101" s="153"/>
      <c r="AD101" s="153"/>
      <c r="AE101" s="153"/>
      <c r="AF101" s="153"/>
      <c r="AG101" s="153" t="s">
        <v>147</v>
      </c>
      <c r="AH101" s="153">
        <v>0</v>
      </c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60"/>
      <c r="B102" s="161"/>
      <c r="C102" s="193" t="s">
        <v>225</v>
      </c>
      <c r="D102" s="184"/>
      <c r="E102" s="185">
        <v>2</v>
      </c>
      <c r="F102" s="162"/>
      <c r="G102" s="162"/>
      <c r="H102" s="162"/>
      <c r="I102" s="162"/>
      <c r="J102" s="162"/>
      <c r="K102" s="162"/>
      <c r="L102" s="162"/>
      <c r="M102" s="162"/>
      <c r="N102" s="162"/>
      <c r="O102" s="162"/>
      <c r="P102" s="162"/>
      <c r="Q102" s="162"/>
      <c r="R102" s="162"/>
      <c r="S102" s="162"/>
      <c r="T102" s="162"/>
      <c r="U102" s="162"/>
      <c r="V102" s="162"/>
      <c r="W102" s="162"/>
      <c r="X102" s="162"/>
      <c r="Y102" s="153"/>
      <c r="Z102" s="153"/>
      <c r="AA102" s="153"/>
      <c r="AB102" s="153"/>
      <c r="AC102" s="153"/>
      <c r="AD102" s="153"/>
      <c r="AE102" s="153"/>
      <c r="AF102" s="153"/>
      <c r="AG102" s="153" t="s">
        <v>147</v>
      </c>
      <c r="AH102" s="153">
        <v>0</v>
      </c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70">
        <v>22</v>
      </c>
      <c r="B103" s="171" t="s">
        <v>234</v>
      </c>
      <c r="C103" s="180" t="s">
        <v>235</v>
      </c>
      <c r="D103" s="172" t="s">
        <v>165</v>
      </c>
      <c r="E103" s="173">
        <v>201.25</v>
      </c>
      <c r="F103" s="174"/>
      <c r="G103" s="175">
        <f>ROUND(E103*F103,2)</f>
        <v>0</v>
      </c>
      <c r="H103" s="174"/>
      <c r="I103" s="175">
        <f>ROUND(E103*H103,2)</f>
        <v>0</v>
      </c>
      <c r="J103" s="174"/>
      <c r="K103" s="175">
        <f>ROUND(E103*J103,2)</f>
        <v>0</v>
      </c>
      <c r="L103" s="175">
        <v>15</v>
      </c>
      <c r="M103" s="175">
        <f>G103*(1+L103/100)</f>
        <v>0</v>
      </c>
      <c r="N103" s="175">
        <v>6.1890000000000001E-2</v>
      </c>
      <c r="O103" s="175">
        <f>ROUND(E103*N103,2)</f>
        <v>12.46</v>
      </c>
      <c r="P103" s="175">
        <v>0</v>
      </c>
      <c r="Q103" s="175">
        <f>ROUND(E103*P103,2)</f>
        <v>0</v>
      </c>
      <c r="R103" s="175"/>
      <c r="S103" s="175" t="s">
        <v>182</v>
      </c>
      <c r="T103" s="176" t="s">
        <v>123</v>
      </c>
      <c r="U103" s="162">
        <v>1.92</v>
      </c>
      <c r="V103" s="162">
        <f>ROUND(E103*U103,2)</f>
        <v>386.4</v>
      </c>
      <c r="W103" s="162"/>
      <c r="X103" s="162" t="s">
        <v>142</v>
      </c>
      <c r="Y103" s="153"/>
      <c r="Z103" s="153"/>
      <c r="AA103" s="153"/>
      <c r="AB103" s="153"/>
      <c r="AC103" s="153"/>
      <c r="AD103" s="153"/>
      <c r="AE103" s="153"/>
      <c r="AF103" s="153"/>
      <c r="AG103" s="153" t="s">
        <v>143</v>
      </c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60"/>
      <c r="B104" s="161"/>
      <c r="C104" s="193" t="s">
        <v>236</v>
      </c>
      <c r="D104" s="184"/>
      <c r="E104" s="185">
        <v>201.25</v>
      </c>
      <c r="F104" s="162"/>
      <c r="G104" s="162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62"/>
      <c r="V104" s="162"/>
      <c r="W104" s="162"/>
      <c r="X104" s="162"/>
      <c r="Y104" s="153"/>
      <c r="Z104" s="153"/>
      <c r="AA104" s="153"/>
      <c r="AB104" s="153"/>
      <c r="AC104" s="153"/>
      <c r="AD104" s="153"/>
      <c r="AE104" s="153"/>
      <c r="AF104" s="153"/>
      <c r="AG104" s="153" t="s">
        <v>147</v>
      </c>
      <c r="AH104" s="153">
        <v>5</v>
      </c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70">
        <v>23</v>
      </c>
      <c r="B105" s="171" t="s">
        <v>237</v>
      </c>
      <c r="C105" s="180" t="s">
        <v>238</v>
      </c>
      <c r="D105" s="172" t="s">
        <v>158</v>
      </c>
      <c r="E105" s="173">
        <v>163.5</v>
      </c>
      <c r="F105" s="174"/>
      <c r="G105" s="175">
        <f>ROUND(E105*F105,2)</f>
        <v>0</v>
      </c>
      <c r="H105" s="174"/>
      <c r="I105" s="175">
        <f>ROUND(E105*H105,2)</f>
        <v>0</v>
      </c>
      <c r="J105" s="174"/>
      <c r="K105" s="175">
        <f>ROUND(E105*J105,2)</f>
        <v>0</v>
      </c>
      <c r="L105" s="175">
        <v>15</v>
      </c>
      <c r="M105" s="175">
        <f>G105*(1+L105/100)</f>
        <v>0</v>
      </c>
      <c r="N105" s="175">
        <v>0</v>
      </c>
      <c r="O105" s="175">
        <f>ROUND(E105*N105,2)</f>
        <v>0</v>
      </c>
      <c r="P105" s="175">
        <v>0</v>
      </c>
      <c r="Q105" s="175">
        <f>ROUND(E105*P105,2)</f>
        <v>0</v>
      </c>
      <c r="R105" s="175"/>
      <c r="S105" s="175" t="s">
        <v>182</v>
      </c>
      <c r="T105" s="176" t="s">
        <v>123</v>
      </c>
      <c r="U105" s="162">
        <v>0</v>
      </c>
      <c r="V105" s="162">
        <f>ROUND(E105*U105,2)</f>
        <v>0</v>
      </c>
      <c r="W105" s="162"/>
      <c r="X105" s="162" t="s">
        <v>142</v>
      </c>
      <c r="Y105" s="153"/>
      <c r="Z105" s="153"/>
      <c r="AA105" s="153"/>
      <c r="AB105" s="153"/>
      <c r="AC105" s="153"/>
      <c r="AD105" s="153"/>
      <c r="AE105" s="153"/>
      <c r="AF105" s="153"/>
      <c r="AG105" s="153" t="s">
        <v>143</v>
      </c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60"/>
      <c r="B106" s="161"/>
      <c r="C106" s="193" t="s">
        <v>239</v>
      </c>
      <c r="D106" s="184"/>
      <c r="E106" s="185">
        <v>163.5</v>
      </c>
      <c r="F106" s="162"/>
      <c r="G106" s="162"/>
      <c r="H106" s="162"/>
      <c r="I106" s="162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2"/>
      <c r="U106" s="162"/>
      <c r="V106" s="162"/>
      <c r="W106" s="162"/>
      <c r="X106" s="162"/>
      <c r="Y106" s="153"/>
      <c r="Z106" s="153"/>
      <c r="AA106" s="153"/>
      <c r="AB106" s="153"/>
      <c r="AC106" s="153"/>
      <c r="AD106" s="153"/>
      <c r="AE106" s="153"/>
      <c r="AF106" s="153"/>
      <c r="AG106" s="153" t="s">
        <v>147</v>
      </c>
      <c r="AH106" s="153">
        <v>0</v>
      </c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70">
        <v>24</v>
      </c>
      <c r="B107" s="171" t="s">
        <v>240</v>
      </c>
      <c r="C107" s="180" t="s">
        <v>241</v>
      </c>
      <c r="D107" s="172" t="s">
        <v>165</v>
      </c>
      <c r="E107" s="173">
        <v>57</v>
      </c>
      <c r="F107" s="174"/>
      <c r="G107" s="175">
        <f>ROUND(E107*F107,2)</f>
        <v>0</v>
      </c>
      <c r="H107" s="174"/>
      <c r="I107" s="175">
        <f>ROUND(E107*H107,2)</f>
        <v>0</v>
      </c>
      <c r="J107" s="174"/>
      <c r="K107" s="175">
        <f>ROUND(E107*J107,2)</f>
        <v>0</v>
      </c>
      <c r="L107" s="175">
        <v>15</v>
      </c>
      <c r="M107" s="175">
        <f>G107*(1+L107/100)</f>
        <v>0</v>
      </c>
      <c r="N107" s="175">
        <v>0</v>
      </c>
      <c r="O107" s="175">
        <f>ROUND(E107*N107,2)</f>
        <v>0</v>
      </c>
      <c r="P107" s="175">
        <v>0</v>
      </c>
      <c r="Q107" s="175">
        <f>ROUND(E107*P107,2)</f>
        <v>0</v>
      </c>
      <c r="R107" s="175"/>
      <c r="S107" s="175" t="s">
        <v>182</v>
      </c>
      <c r="T107" s="176" t="s">
        <v>123</v>
      </c>
      <c r="U107" s="162">
        <v>1.92</v>
      </c>
      <c r="V107" s="162">
        <f>ROUND(E107*U107,2)</f>
        <v>109.44</v>
      </c>
      <c r="W107" s="162"/>
      <c r="X107" s="162" t="s">
        <v>142</v>
      </c>
      <c r="Y107" s="153"/>
      <c r="Z107" s="153"/>
      <c r="AA107" s="153"/>
      <c r="AB107" s="153"/>
      <c r="AC107" s="153"/>
      <c r="AD107" s="153"/>
      <c r="AE107" s="153"/>
      <c r="AF107" s="153"/>
      <c r="AG107" s="153" t="s">
        <v>143</v>
      </c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60"/>
      <c r="B108" s="161"/>
      <c r="C108" s="193" t="s">
        <v>242</v>
      </c>
      <c r="D108" s="184"/>
      <c r="E108" s="185">
        <v>57</v>
      </c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2"/>
      <c r="W108" s="162"/>
      <c r="X108" s="162"/>
      <c r="Y108" s="153"/>
      <c r="Z108" s="153"/>
      <c r="AA108" s="153"/>
      <c r="AB108" s="153"/>
      <c r="AC108" s="153"/>
      <c r="AD108" s="153"/>
      <c r="AE108" s="153"/>
      <c r="AF108" s="153"/>
      <c r="AG108" s="153" t="s">
        <v>147</v>
      </c>
      <c r="AH108" s="153">
        <v>0</v>
      </c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ht="22.5" outlineLevel="1" x14ac:dyDescent="0.2">
      <c r="A109" s="170">
        <v>25</v>
      </c>
      <c r="B109" s="171" t="s">
        <v>243</v>
      </c>
      <c r="C109" s="180" t="s">
        <v>244</v>
      </c>
      <c r="D109" s="172" t="s">
        <v>165</v>
      </c>
      <c r="E109" s="173">
        <v>201.25</v>
      </c>
      <c r="F109" s="174"/>
      <c r="G109" s="175">
        <f>ROUND(E109*F109,2)</f>
        <v>0</v>
      </c>
      <c r="H109" s="174"/>
      <c r="I109" s="175">
        <f>ROUND(E109*H109,2)</f>
        <v>0</v>
      </c>
      <c r="J109" s="174"/>
      <c r="K109" s="175">
        <f>ROUND(E109*J109,2)</f>
        <v>0</v>
      </c>
      <c r="L109" s="175">
        <v>15</v>
      </c>
      <c r="M109" s="175">
        <f>G109*(1+L109/100)</f>
        <v>0</v>
      </c>
      <c r="N109" s="175">
        <v>7.2000000000000005E-4</v>
      </c>
      <c r="O109" s="175">
        <f>ROUND(E109*N109,2)</f>
        <v>0.14000000000000001</v>
      </c>
      <c r="P109" s="175">
        <v>0</v>
      </c>
      <c r="Q109" s="175">
        <f>ROUND(E109*P109,2)</f>
        <v>0</v>
      </c>
      <c r="R109" s="175" t="s">
        <v>217</v>
      </c>
      <c r="S109" s="175" t="s">
        <v>122</v>
      </c>
      <c r="T109" s="176" t="s">
        <v>122</v>
      </c>
      <c r="U109" s="162">
        <v>0.27</v>
      </c>
      <c r="V109" s="162">
        <f>ROUND(E109*U109,2)</f>
        <v>54.34</v>
      </c>
      <c r="W109" s="162"/>
      <c r="X109" s="162" t="s">
        <v>142</v>
      </c>
      <c r="Y109" s="153"/>
      <c r="Z109" s="153"/>
      <c r="AA109" s="153"/>
      <c r="AB109" s="153"/>
      <c r="AC109" s="153"/>
      <c r="AD109" s="153"/>
      <c r="AE109" s="153"/>
      <c r="AF109" s="153"/>
      <c r="AG109" s="153" t="s">
        <v>143</v>
      </c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60"/>
      <c r="B110" s="161"/>
      <c r="C110" s="259" t="s">
        <v>245</v>
      </c>
      <c r="D110" s="260"/>
      <c r="E110" s="260"/>
      <c r="F110" s="260"/>
      <c r="G110" s="260"/>
      <c r="H110" s="162"/>
      <c r="I110" s="162"/>
      <c r="J110" s="162"/>
      <c r="K110" s="162"/>
      <c r="L110" s="162"/>
      <c r="M110" s="162"/>
      <c r="N110" s="162"/>
      <c r="O110" s="162"/>
      <c r="P110" s="162"/>
      <c r="Q110" s="162"/>
      <c r="R110" s="162"/>
      <c r="S110" s="162"/>
      <c r="T110" s="162"/>
      <c r="U110" s="162"/>
      <c r="V110" s="162"/>
      <c r="W110" s="162"/>
      <c r="X110" s="162"/>
      <c r="Y110" s="153"/>
      <c r="Z110" s="153"/>
      <c r="AA110" s="153"/>
      <c r="AB110" s="153"/>
      <c r="AC110" s="153"/>
      <c r="AD110" s="153"/>
      <c r="AE110" s="153"/>
      <c r="AF110" s="153"/>
      <c r="AG110" s="153" t="s">
        <v>145</v>
      </c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60"/>
      <c r="B111" s="161"/>
      <c r="C111" s="261" t="s">
        <v>245</v>
      </c>
      <c r="D111" s="262"/>
      <c r="E111" s="262"/>
      <c r="F111" s="262"/>
      <c r="G111" s="262"/>
      <c r="H111" s="162"/>
      <c r="I111" s="162"/>
      <c r="J111" s="162"/>
      <c r="K111" s="162"/>
      <c r="L111" s="162"/>
      <c r="M111" s="162"/>
      <c r="N111" s="162"/>
      <c r="O111" s="162"/>
      <c r="P111" s="162"/>
      <c r="Q111" s="162"/>
      <c r="R111" s="162"/>
      <c r="S111" s="162"/>
      <c r="T111" s="162"/>
      <c r="U111" s="162"/>
      <c r="V111" s="162"/>
      <c r="W111" s="162"/>
      <c r="X111" s="162"/>
      <c r="Y111" s="153"/>
      <c r="Z111" s="153"/>
      <c r="AA111" s="153"/>
      <c r="AB111" s="153"/>
      <c r="AC111" s="153"/>
      <c r="AD111" s="153"/>
      <c r="AE111" s="153"/>
      <c r="AF111" s="153"/>
      <c r="AG111" s="153" t="s">
        <v>127</v>
      </c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60"/>
      <c r="B112" s="161"/>
      <c r="C112" s="193" t="s">
        <v>246</v>
      </c>
      <c r="D112" s="184"/>
      <c r="E112" s="185">
        <v>201.25</v>
      </c>
      <c r="F112" s="162"/>
      <c r="G112" s="162"/>
      <c r="H112" s="162"/>
      <c r="I112" s="162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/>
      <c r="W112" s="162"/>
      <c r="X112" s="162"/>
      <c r="Y112" s="153"/>
      <c r="Z112" s="153"/>
      <c r="AA112" s="153"/>
      <c r="AB112" s="153"/>
      <c r="AC112" s="153"/>
      <c r="AD112" s="153"/>
      <c r="AE112" s="153"/>
      <c r="AF112" s="153"/>
      <c r="AG112" s="153" t="s">
        <v>147</v>
      </c>
      <c r="AH112" s="153">
        <v>5</v>
      </c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x14ac:dyDescent="0.2">
      <c r="A113" s="164" t="s">
        <v>117</v>
      </c>
      <c r="B113" s="165" t="s">
        <v>75</v>
      </c>
      <c r="C113" s="179" t="s">
        <v>76</v>
      </c>
      <c r="D113" s="166"/>
      <c r="E113" s="167"/>
      <c r="F113" s="168"/>
      <c r="G113" s="168">
        <f>SUMIF(AG114:AG135,"&lt;&gt;NOR",G114:G135)</f>
        <v>0</v>
      </c>
      <c r="H113" s="168"/>
      <c r="I113" s="168">
        <f>SUM(I114:I135)</f>
        <v>0</v>
      </c>
      <c r="J113" s="168"/>
      <c r="K113" s="168">
        <f>SUM(K114:K135)</f>
        <v>0</v>
      </c>
      <c r="L113" s="168"/>
      <c r="M113" s="168">
        <f>SUM(M114:M135)</f>
        <v>0</v>
      </c>
      <c r="N113" s="168"/>
      <c r="O113" s="168">
        <f>SUM(O114:O135)</f>
        <v>1.1200000000000001</v>
      </c>
      <c r="P113" s="168"/>
      <c r="Q113" s="168">
        <f>SUM(Q114:Q135)</f>
        <v>0</v>
      </c>
      <c r="R113" s="168"/>
      <c r="S113" s="168"/>
      <c r="T113" s="169"/>
      <c r="U113" s="163"/>
      <c r="V113" s="163">
        <f>SUM(V114:V135)</f>
        <v>20.560000000000002</v>
      </c>
      <c r="W113" s="163"/>
      <c r="X113" s="163"/>
      <c r="AG113" t="s">
        <v>118</v>
      </c>
    </row>
    <row r="114" spans="1:60" ht="22.5" outlineLevel="1" x14ac:dyDescent="0.2">
      <c r="A114" s="170">
        <v>26</v>
      </c>
      <c r="B114" s="171" t="s">
        <v>247</v>
      </c>
      <c r="C114" s="180" t="s">
        <v>248</v>
      </c>
      <c r="D114" s="172" t="s">
        <v>158</v>
      </c>
      <c r="E114" s="173">
        <v>10.7</v>
      </c>
      <c r="F114" s="174"/>
      <c r="G114" s="175">
        <f>ROUND(E114*F114,2)</f>
        <v>0</v>
      </c>
      <c r="H114" s="174"/>
      <c r="I114" s="175">
        <f>ROUND(E114*H114,2)</f>
        <v>0</v>
      </c>
      <c r="J114" s="174"/>
      <c r="K114" s="175">
        <f>ROUND(E114*J114,2)</f>
        <v>0</v>
      </c>
      <c r="L114" s="175">
        <v>15</v>
      </c>
      <c r="M114" s="175">
        <f>G114*(1+L114/100)</f>
        <v>0</v>
      </c>
      <c r="N114" s="175">
        <v>9.4710000000000003E-2</v>
      </c>
      <c r="O114" s="175">
        <f>ROUND(E114*N114,2)</f>
        <v>1.01</v>
      </c>
      <c r="P114" s="175">
        <v>0</v>
      </c>
      <c r="Q114" s="175">
        <f>ROUND(E114*P114,2)</f>
        <v>0</v>
      </c>
      <c r="R114" s="175" t="s">
        <v>159</v>
      </c>
      <c r="S114" s="175" t="s">
        <v>122</v>
      </c>
      <c r="T114" s="176" t="s">
        <v>160</v>
      </c>
      <c r="U114" s="162">
        <v>0.11</v>
      </c>
      <c r="V114" s="162">
        <f>ROUND(E114*U114,2)</f>
        <v>1.18</v>
      </c>
      <c r="W114" s="162"/>
      <c r="X114" s="162" t="s">
        <v>142</v>
      </c>
      <c r="Y114" s="153"/>
      <c r="Z114" s="153"/>
      <c r="AA114" s="153"/>
      <c r="AB114" s="153"/>
      <c r="AC114" s="153"/>
      <c r="AD114" s="153"/>
      <c r="AE114" s="153"/>
      <c r="AF114" s="153"/>
      <c r="AG114" s="153" t="s">
        <v>143</v>
      </c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60"/>
      <c r="B115" s="161"/>
      <c r="C115" s="259" t="s">
        <v>249</v>
      </c>
      <c r="D115" s="260"/>
      <c r="E115" s="260"/>
      <c r="F115" s="260"/>
      <c r="G115" s="260"/>
      <c r="H115" s="162"/>
      <c r="I115" s="162"/>
      <c r="J115" s="162"/>
      <c r="K115" s="162"/>
      <c r="L115" s="162"/>
      <c r="M115" s="162"/>
      <c r="N115" s="162"/>
      <c r="O115" s="162"/>
      <c r="P115" s="162"/>
      <c r="Q115" s="162"/>
      <c r="R115" s="162"/>
      <c r="S115" s="162"/>
      <c r="T115" s="162"/>
      <c r="U115" s="162"/>
      <c r="V115" s="162"/>
      <c r="W115" s="162"/>
      <c r="X115" s="162"/>
      <c r="Y115" s="153"/>
      <c r="Z115" s="153"/>
      <c r="AA115" s="153"/>
      <c r="AB115" s="153"/>
      <c r="AC115" s="153"/>
      <c r="AD115" s="153"/>
      <c r="AE115" s="153"/>
      <c r="AF115" s="153"/>
      <c r="AG115" s="153" t="s">
        <v>145</v>
      </c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60"/>
      <c r="B116" s="161"/>
      <c r="C116" s="193" t="s">
        <v>250</v>
      </c>
      <c r="D116" s="184"/>
      <c r="E116" s="185"/>
      <c r="F116" s="162"/>
      <c r="G116" s="162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162"/>
      <c r="X116" s="162"/>
      <c r="Y116" s="153"/>
      <c r="Z116" s="153"/>
      <c r="AA116" s="153"/>
      <c r="AB116" s="153"/>
      <c r="AC116" s="153"/>
      <c r="AD116" s="153"/>
      <c r="AE116" s="153"/>
      <c r="AF116" s="153"/>
      <c r="AG116" s="153" t="s">
        <v>147</v>
      </c>
      <c r="AH116" s="153">
        <v>0</v>
      </c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ht="22.5" outlineLevel="1" x14ac:dyDescent="0.2">
      <c r="A117" s="160"/>
      <c r="B117" s="161"/>
      <c r="C117" s="193" t="s">
        <v>251</v>
      </c>
      <c r="D117" s="184"/>
      <c r="E117" s="185">
        <v>2.1</v>
      </c>
      <c r="F117" s="162"/>
      <c r="G117" s="162"/>
      <c r="H117" s="162"/>
      <c r="I117" s="162"/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2"/>
      <c r="U117" s="162"/>
      <c r="V117" s="162"/>
      <c r="W117" s="162"/>
      <c r="X117" s="162"/>
      <c r="Y117" s="153"/>
      <c r="Z117" s="153"/>
      <c r="AA117" s="153"/>
      <c r="AB117" s="153"/>
      <c r="AC117" s="153"/>
      <c r="AD117" s="153"/>
      <c r="AE117" s="153"/>
      <c r="AF117" s="153"/>
      <c r="AG117" s="153" t="s">
        <v>147</v>
      </c>
      <c r="AH117" s="153">
        <v>0</v>
      </c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60"/>
      <c r="B118" s="161"/>
      <c r="C118" s="193" t="s">
        <v>252</v>
      </c>
      <c r="D118" s="184"/>
      <c r="E118" s="185">
        <v>8.6</v>
      </c>
      <c r="F118" s="162"/>
      <c r="G118" s="162"/>
      <c r="H118" s="162"/>
      <c r="I118" s="162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2"/>
      <c r="U118" s="162"/>
      <c r="V118" s="162"/>
      <c r="W118" s="162"/>
      <c r="X118" s="162"/>
      <c r="Y118" s="153"/>
      <c r="Z118" s="153"/>
      <c r="AA118" s="153"/>
      <c r="AB118" s="153"/>
      <c r="AC118" s="153"/>
      <c r="AD118" s="153"/>
      <c r="AE118" s="153"/>
      <c r="AF118" s="153"/>
      <c r="AG118" s="153" t="s">
        <v>147</v>
      </c>
      <c r="AH118" s="153">
        <v>0</v>
      </c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70">
        <v>27</v>
      </c>
      <c r="B119" s="171" t="s">
        <v>253</v>
      </c>
      <c r="C119" s="180" t="s">
        <v>254</v>
      </c>
      <c r="D119" s="172" t="s">
        <v>181</v>
      </c>
      <c r="E119" s="173">
        <v>3.03</v>
      </c>
      <c r="F119" s="174"/>
      <c r="G119" s="175">
        <f>ROUND(E119*F119,2)</f>
        <v>0</v>
      </c>
      <c r="H119" s="174"/>
      <c r="I119" s="175">
        <f>ROUND(E119*H119,2)</f>
        <v>0</v>
      </c>
      <c r="J119" s="174"/>
      <c r="K119" s="175">
        <f>ROUND(E119*J119,2)</f>
        <v>0</v>
      </c>
      <c r="L119" s="175">
        <v>15</v>
      </c>
      <c r="M119" s="175">
        <f>G119*(1+L119/100)</f>
        <v>0</v>
      </c>
      <c r="N119" s="175">
        <v>2.7E-2</v>
      </c>
      <c r="O119" s="175">
        <f>ROUND(E119*N119,2)</f>
        <v>0.08</v>
      </c>
      <c r="P119" s="175">
        <v>0</v>
      </c>
      <c r="Q119" s="175">
        <f>ROUND(E119*P119,2)</f>
        <v>0</v>
      </c>
      <c r="R119" s="175" t="s">
        <v>255</v>
      </c>
      <c r="S119" s="175" t="s">
        <v>122</v>
      </c>
      <c r="T119" s="176" t="s">
        <v>160</v>
      </c>
      <c r="U119" s="162">
        <v>0</v>
      </c>
      <c r="V119" s="162">
        <f>ROUND(E119*U119,2)</f>
        <v>0</v>
      </c>
      <c r="W119" s="162"/>
      <c r="X119" s="162" t="s">
        <v>256</v>
      </c>
      <c r="Y119" s="153"/>
      <c r="Z119" s="153"/>
      <c r="AA119" s="153"/>
      <c r="AB119" s="153"/>
      <c r="AC119" s="153"/>
      <c r="AD119" s="153"/>
      <c r="AE119" s="153"/>
      <c r="AF119" s="153"/>
      <c r="AG119" s="153" t="s">
        <v>257</v>
      </c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60"/>
      <c r="B120" s="161"/>
      <c r="C120" s="193" t="s">
        <v>258</v>
      </c>
      <c r="D120" s="184"/>
      <c r="E120" s="185"/>
      <c r="F120" s="162"/>
      <c r="G120" s="162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/>
      <c r="W120" s="162"/>
      <c r="X120" s="162"/>
      <c r="Y120" s="153"/>
      <c r="Z120" s="153"/>
      <c r="AA120" s="153"/>
      <c r="AB120" s="153"/>
      <c r="AC120" s="153"/>
      <c r="AD120" s="153"/>
      <c r="AE120" s="153"/>
      <c r="AF120" s="153"/>
      <c r="AG120" s="153" t="s">
        <v>147</v>
      </c>
      <c r="AH120" s="153">
        <v>0</v>
      </c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60"/>
      <c r="B121" s="161"/>
      <c r="C121" s="193" t="s">
        <v>259</v>
      </c>
      <c r="D121" s="184"/>
      <c r="E121" s="185"/>
      <c r="F121" s="162"/>
      <c r="G121" s="162"/>
      <c r="H121" s="162"/>
      <c r="I121" s="162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2"/>
      <c r="U121" s="162"/>
      <c r="V121" s="162"/>
      <c r="W121" s="162"/>
      <c r="X121" s="162"/>
      <c r="Y121" s="153"/>
      <c r="Z121" s="153"/>
      <c r="AA121" s="153"/>
      <c r="AB121" s="153"/>
      <c r="AC121" s="153"/>
      <c r="AD121" s="153"/>
      <c r="AE121" s="153"/>
      <c r="AF121" s="153"/>
      <c r="AG121" s="153" t="s">
        <v>147</v>
      </c>
      <c r="AH121" s="153">
        <v>0</v>
      </c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60"/>
      <c r="B122" s="161"/>
      <c r="C122" s="193" t="s">
        <v>260</v>
      </c>
      <c r="D122" s="184"/>
      <c r="E122" s="185"/>
      <c r="F122" s="162"/>
      <c r="G122" s="162"/>
      <c r="H122" s="162"/>
      <c r="I122" s="162"/>
      <c r="J122" s="162"/>
      <c r="K122" s="162"/>
      <c r="L122" s="162"/>
      <c r="M122" s="162"/>
      <c r="N122" s="162"/>
      <c r="O122" s="162"/>
      <c r="P122" s="162"/>
      <c r="Q122" s="162"/>
      <c r="R122" s="162"/>
      <c r="S122" s="162"/>
      <c r="T122" s="162"/>
      <c r="U122" s="162"/>
      <c r="V122" s="162"/>
      <c r="W122" s="162"/>
      <c r="X122" s="162"/>
      <c r="Y122" s="153"/>
      <c r="Z122" s="153"/>
      <c r="AA122" s="153"/>
      <c r="AB122" s="153"/>
      <c r="AC122" s="153"/>
      <c r="AD122" s="153"/>
      <c r="AE122" s="153"/>
      <c r="AF122" s="153"/>
      <c r="AG122" s="153" t="s">
        <v>147</v>
      </c>
      <c r="AH122" s="153">
        <v>0</v>
      </c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60"/>
      <c r="B123" s="161"/>
      <c r="C123" s="193" t="s">
        <v>261</v>
      </c>
      <c r="D123" s="184"/>
      <c r="E123" s="185">
        <v>3.03</v>
      </c>
      <c r="F123" s="162"/>
      <c r="G123" s="162"/>
      <c r="H123" s="162"/>
      <c r="I123" s="162"/>
      <c r="J123" s="162"/>
      <c r="K123" s="162"/>
      <c r="L123" s="162"/>
      <c r="M123" s="162"/>
      <c r="N123" s="162"/>
      <c r="O123" s="162"/>
      <c r="P123" s="162"/>
      <c r="Q123" s="162"/>
      <c r="R123" s="162"/>
      <c r="S123" s="162"/>
      <c r="T123" s="162"/>
      <c r="U123" s="162"/>
      <c r="V123" s="162"/>
      <c r="W123" s="162"/>
      <c r="X123" s="162"/>
      <c r="Y123" s="153"/>
      <c r="Z123" s="153"/>
      <c r="AA123" s="153"/>
      <c r="AB123" s="153"/>
      <c r="AC123" s="153"/>
      <c r="AD123" s="153"/>
      <c r="AE123" s="153"/>
      <c r="AF123" s="153"/>
      <c r="AG123" s="153" t="s">
        <v>147</v>
      </c>
      <c r="AH123" s="153">
        <v>0</v>
      </c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70">
        <v>28</v>
      </c>
      <c r="B124" s="171" t="s">
        <v>262</v>
      </c>
      <c r="C124" s="180" t="s">
        <v>263</v>
      </c>
      <c r="D124" s="172" t="s">
        <v>165</v>
      </c>
      <c r="E124" s="173">
        <v>49</v>
      </c>
      <c r="F124" s="174"/>
      <c r="G124" s="175">
        <f>ROUND(E124*F124,2)</f>
        <v>0</v>
      </c>
      <c r="H124" s="174"/>
      <c r="I124" s="175">
        <f>ROUND(E124*H124,2)</f>
        <v>0</v>
      </c>
      <c r="J124" s="174"/>
      <c r="K124" s="175">
        <f>ROUND(E124*J124,2)</f>
        <v>0</v>
      </c>
      <c r="L124" s="175">
        <v>15</v>
      </c>
      <c r="M124" s="175">
        <f>G124*(1+L124/100)</f>
        <v>0</v>
      </c>
      <c r="N124" s="175">
        <v>6.6E-4</v>
      </c>
      <c r="O124" s="175">
        <f>ROUND(E124*N124,2)</f>
        <v>0.03</v>
      </c>
      <c r="P124" s="175">
        <v>0</v>
      </c>
      <c r="Q124" s="175">
        <f>ROUND(E124*P124,2)</f>
        <v>0</v>
      </c>
      <c r="R124" s="175" t="s">
        <v>159</v>
      </c>
      <c r="S124" s="175" t="s">
        <v>122</v>
      </c>
      <c r="T124" s="176" t="s">
        <v>122</v>
      </c>
      <c r="U124" s="162">
        <v>1.0999999999999999E-2</v>
      </c>
      <c r="V124" s="162">
        <f>ROUND(E124*U124,2)</f>
        <v>0.54</v>
      </c>
      <c r="W124" s="162"/>
      <c r="X124" s="162" t="s">
        <v>142</v>
      </c>
      <c r="Y124" s="153"/>
      <c r="Z124" s="153"/>
      <c r="AA124" s="153"/>
      <c r="AB124" s="153"/>
      <c r="AC124" s="153"/>
      <c r="AD124" s="153"/>
      <c r="AE124" s="153"/>
      <c r="AF124" s="153"/>
      <c r="AG124" s="153" t="s">
        <v>143</v>
      </c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60"/>
      <c r="B125" s="161"/>
      <c r="C125" s="193" t="s">
        <v>199</v>
      </c>
      <c r="D125" s="184"/>
      <c r="E125" s="185"/>
      <c r="F125" s="162"/>
      <c r="G125" s="162"/>
      <c r="H125" s="162"/>
      <c r="I125" s="162"/>
      <c r="J125" s="162"/>
      <c r="K125" s="162"/>
      <c r="L125" s="162"/>
      <c r="M125" s="162"/>
      <c r="N125" s="162"/>
      <c r="O125" s="162"/>
      <c r="P125" s="162"/>
      <c r="Q125" s="162"/>
      <c r="R125" s="162"/>
      <c r="S125" s="162"/>
      <c r="T125" s="162"/>
      <c r="U125" s="162"/>
      <c r="V125" s="162"/>
      <c r="W125" s="162"/>
      <c r="X125" s="162"/>
      <c r="Y125" s="153"/>
      <c r="Z125" s="153"/>
      <c r="AA125" s="153"/>
      <c r="AB125" s="153"/>
      <c r="AC125" s="153"/>
      <c r="AD125" s="153"/>
      <c r="AE125" s="153"/>
      <c r="AF125" s="153"/>
      <c r="AG125" s="153" t="s">
        <v>147</v>
      </c>
      <c r="AH125" s="153">
        <v>0</v>
      </c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60"/>
      <c r="B126" s="161"/>
      <c r="C126" s="193" t="s">
        <v>264</v>
      </c>
      <c r="D126" s="184"/>
      <c r="E126" s="185">
        <v>49</v>
      </c>
      <c r="F126" s="162"/>
      <c r="G126" s="162"/>
      <c r="H126" s="162"/>
      <c r="I126" s="162"/>
      <c r="J126" s="162"/>
      <c r="K126" s="162"/>
      <c r="L126" s="162"/>
      <c r="M126" s="162"/>
      <c r="N126" s="162"/>
      <c r="O126" s="162"/>
      <c r="P126" s="162"/>
      <c r="Q126" s="162"/>
      <c r="R126" s="162"/>
      <c r="S126" s="162"/>
      <c r="T126" s="162"/>
      <c r="U126" s="162"/>
      <c r="V126" s="162"/>
      <c r="W126" s="162"/>
      <c r="X126" s="162"/>
      <c r="Y126" s="153"/>
      <c r="Z126" s="153"/>
      <c r="AA126" s="153"/>
      <c r="AB126" s="153"/>
      <c r="AC126" s="153"/>
      <c r="AD126" s="153"/>
      <c r="AE126" s="153"/>
      <c r="AF126" s="153"/>
      <c r="AG126" s="153" t="s">
        <v>147</v>
      </c>
      <c r="AH126" s="153">
        <v>0</v>
      </c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70">
        <v>29</v>
      </c>
      <c r="B127" s="171" t="s">
        <v>265</v>
      </c>
      <c r="C127" s="180" t="s">
        <v>266</v>
      </c>
      <c r="D127" s="172" t="s">
        <v>158</v>
      </c>
      <c r="E127" s="173">
        <v>51</v>
      </c>
      <c r="F127" s="174"/>
      <c r="G127" s="175">
        <f>ROUND(E127*F127,2)</f>
        <v>0</v>
      </c>
      <c r="H127" s="174"/>
      <c r="I127" s="175">
        <f>ROUND(E127*H127,2)</f>
        <v>0</v>
      </c>
      <c r="J127" s="174"/>
      <c r="K127" s="175">
        <f>ROUND(E127*J127,2)</f>
        <v>0</v>
      </c>
      <c r="L127" s="175">
        <v>15</v>
      </c>
      <c r="M127" s="175">
        <f>G127*(1+L127/100)</f>
        <v>0</v>
      </c>
      <c r="N127" s="175">
        <v>0</v>
      </c>
      <c r="O127" s="175">
        <f>ROUND(E127*N127,2)</f>
        <v>0</v>
      </c>
      <c r="P127" s="175">
        <v>0</v>
      </c>
      <c r="Q127" s="175">
        <f>ROUND(E127*P127,2)</f>
        <v>0</v>
      </c>
      <c r="R127" s="175" t="s">
        <v>159</v>
      </c>
      <c r="S127" s="175" t="s">
        <v>122</v>
      </c>
      <c r="T127" s="176" t="s">
        <v>122</v>
      </c>
      <c r="U127" s="162">
        <v>0.03</v>
      </c>
      <c r="V127" s="162">
        <f>ROUND(E127*U127,2)</f>
        <v>1.53</v>
      </c>
      <c r="W127" s="162"/>
      <c r="X127" s="162" t="s">
        <v>142</v>
      </c>
      <c r="Y127" s="153"/>
      <c r="Z127" s="153"/>
      <c r="AA127" s="153"/>
      <c r="AB127" s="153"/>
      <c r="AC127" s="153"/>
      <c r="AD127" s="153"/>
      <c r="AE127" s="153"/>
      <c r="AF127" s="153"/>
      <c r="AG127" s="153" t="s">
        <v>143</v>
      </c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60"/>
      <c r="B128" s="161"/>
      <c r="C128" s="259" t="s">
        <v>267</v>
      </c>
      <c r="D128" s="260"/>
      <c r="E128" s="260"/>
      <c r="F128" s="260"/>
      <c r="G128" s="260"/>
      <c r="H128" s="162"/>
      <c r="I128" s="162"/>
      <c r="J128" s="162"/>
      <c r="K128" s="162"/>
      <c r="L128" s="162"/>
      <c r="M128" s="162"/>
      <c r="N128" s="162"/>
      <c r="O128" s="162"/>
      <c r="P128" s="162"/>
      <c r="Q128" s="162"/>
      <c r="R128" s="162"/>
      <c r="S128" s="162"/>
      <c r="T128" s="162"/>
      <c r="U128" s="162"/>
      <c r="V128" s="162"/>
      <c r="W128" s="162"/>
      <c r="X128" s="162"/>
      <c r="Y128" s="153"/>
      <c r="Z128" s="153"/>
      <c r="AA128" s="153"/>
      <c r="AB128" s="153"/>
      <c r="AC128" s="153"/>
      <c r="AD128" s="153"/>
      <c r="AE128" s="153"/>
      <c r="AF128" s="153"/>
      <c r="AG128" s="153" t="s">
        <v>145</v>
      </c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60"/>
      <c r="B129" s="161"/>
      <c r="C129" s="193" t="s">
        <v>268</v>
      </c>
      <c r="D129" s="184"/>
      <c r="E129" s="185">
        <v>51</v>
      </c>
      <c r="F129" s="162"/>
      <c r="G129" s="162"/>
      <c r="H129" s="162"/>
      <c r="I129" s="162"/>
      <c r="J129" s="162"/>
      <c r="K129" s="162"/>
      <c r="L129" s="162"/>
      <c r="M129" s="162"/>
      <c r="N129" s="162"/>
      <c r="O129" s="162"/>
      <c r="P129" s="162"/>
      <c r="Q129" s="162"/>
      <c r="R129" s="162"/>
      <c r="S129" s="162"/>
      <c r="T129" s="162"/>
      <c r="U129" s="162"/>
      <c r="V129" s="162"/>
      <c r="W129" s="162"/>
      <c r="X129" s="162"/>
      <c r="Y129" s="153"/>
      <c r="Z129" s="153"/>
      <c r="AA129" s="153"/>
      <c r="AB129" s="153"/>
      <c r="AC129" s="153"/>
      <c r="AD129" s="153"/>
      <c r="AE129" s="153"/>
      <c r="AF129" s="153"/>
      <c r="AG129" s="153" t="s">
        <v>147</v>
      </c>
      <c r="AH129" s="153">
        <v>0</v>
      </c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70">
        <v>30</v>
      </c>
      <c r="B130" s="171" t="s">
        <v>269</v>
      </c>
      <c r="C130" s="180" t="s">
        <v>270</v>
      </c>
      <c r="D130" s="172" t="s">
        <v>158</v>
      </c>
      <c r="E130" s="173">
        <v>51</v>
      </c>
      <c r="F130" s="174"/>
      <c r="G130" s="175">
        <f>ROUND(E130*F130,2)</f>
        <v>0</v>
      </c>
      <c r="H130" s="174"/>
      <c r="I130" s="175">
        <f>ROUND(E130*H130,2)</f>
        <v>0</v>
      </c>
      <c r="J130" s="174"/>
      <c r="K130" s="175">
        <f>ROUND(E130*J130,2)</f>
        <v>0</v>
      </c>
      <c r="L130" s="175">
        <v>15</v>
      </c>
      <c r="M130" s="175">
        <f>G130*(1+L130/100)</f>
        <v>0</v>
      </c>
      <c r="N130" s="175">
        <v>0</v>
      </c>
      <c r="O130" s="175">
        <f>ROUND(E130*N130,2)</f>
        <v>0</v>
      </c>
      <c r="P130" s="175">
        <v>0</v>
      </c>
      <c r="Q130" s="175">
        <f>ROUND(E130*P130,2)</f>
        <v>0</v>
      </c>
      <c r="R130" s="175" t="s">
        <v>159</v>
      </c>
      <c r="S130" s="175" t="s">
        <v>122</v>
      </c>
      <c r="T130" s="176" t="s">
        <v>122</v>
      </c>
      <c r="U130" s="162">
        <v>7.0000000000000007E-2</v>
      </c>
      <c r="V130" s="162">
        <f>ROUND(E130*U130,2)</f>
        <v>3.57</v>
      </c>
      <c r="W130" s="162"/>
      <c r="X130" s="162" t="s">
        <v>142</v>
      </c>
      <c r="Y130" s="153"/>
      <c r="Z130" s="153"/>
      <c r="AA130" s="153"/>
      <c r="AB130" s="153"/>
      <c r="AC130" s="153"/>
      <c r="AD130" s="153"/>
      <c r="AE130" s="153"/>
      <c r="AF130" s="153"/>
      <c r="AG130" s="153" t="s">
        <v>143</v>
      </c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60"/>
      <c r="B131" s="161"/>
      <c r="C131" s="259" t="s">
        <v>267</v>
      </c>
      <c r="D131" s="260"/>
      <c r="E131" s="260"/>
      <c r="F131" s="260"/>
      <c r="G131" s="260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62"/>
      <c r="Y131" s="153"/>
      <c r="Z131" s="153"/>
      <c r="AA131" s="153"/>
      <c r="AB131" s="153"/>
      <c r="AC131" s="153"/>
      <c r="AD131" s="153"/>
      <c r="AE131" s="153"/>
      <c r="AF131" s="153"/>
      <c r="AG131" s="153" t="s">
        <v>145</v>
      </c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ht="22.5" outlineLevel="1" x14ac:dyDescent="0.2">
      <c r="A132" s="160"/>
      <c r="B132" s="161"/>
      <c r="C132" s="193" t="s">
        <v>271</v>
      </c>
      <c r="D132" s="184"/>
      <c r="E132" s="185">
        <v>51</v>
      </c>
      <c r="F132" s="162"/>
      <c r="G132" s="162"/>
      <c r="H132" s="162"/>
      <c r="I132" s="162"/>
      <c r="J132" s="162"/>
      <c r="K132" s="162"/>
      <c r="L132" s="162"/>
      <c r="M132" s="162"/>
      <c r="N132" s="162"/>
      <c r="O132" s="162"/>
      <c r="P132" s="162"/>
      <c r="Q132" s="162"/>
      <c r="R132" s="162"/>
      <c r="S132" s="162"/>
      <c r="T132" s="162"/>
      <c r="U132" s="162"/>
      <c r="V132" s="162"/>
      <c r="W132" s="162"/>
      <c r="X132" s="162"/>
      <c r="Y132" s="153"/>
      <c r="Z132" s="153"/>
      <c r="AA132" s="153"/>
      <c r="AB132" s="153"/>
      <c r="AC132" s="153"/>
      <c r="AD132" s="153"/>
      <c r="AE132" s="153"/>
      <c r="AF132" s="153"/>
      <c r="AG132" s="153" t="s">
        <v>147</v>
      </c>
      <c r="AH132" s="153">
        <v>0</v>
      </c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ht="22.5" outlineLevel="1" x14ac:dyDescent="0.2">
      <c r="A133" s="170">
        <v>31</v>
      </c>
      <c r="B133" s="171" t="s">
        <v>272</v>
      </c>
      <c r="C133" s="180" t="s">
        <v>273</v>
      </c>
      <c r="D133" s="172" t="s">
        <v>165</v>
      </c>
      <c r="E133" s="173">
        <v>114.5</v>
      </c>
      <c r="F133" s="174"/>
      <c r="G133" s="175">
        <f>ROUND(E133*F133,2)</f>
        <v>0</v>
      </c>
      <c r="H133" s="174"/>
      <c r="I133" s="175">
        <f>ROUND(E133*H133,2)</f>
        <v>0</v>
      </c>
      <c r="J133" s="174"/>
      <c r="K133" s="175">
        <f>ROUND(E133*J133,2)</f>
        <v>0</v>
      </c>
      <c r="L133" s="175">
        <v>15</v>
      </c>
      <c r="M133" s="175">
        <f>G133*(1+L133/100)</f>
        <v>0</v>
      </c>
      <c r="N133" s="175">
        <v>0</v>
      </c>
      <c r="O133" s="175">
        <f>ROUND(E133*N133,2)</f>
        <v>0</v>
      </c>
      <c r="P133" s="175">
        <v>0</v>
      </c>
      <c r="Q133" s="175">
        <f>ROUND(E133*P133,2)</f>
        <v>0</v>
      </c>
      <c r="R133" s="175" t="s">
        <v>159</v>
      </c>
      <c r="S133" s="175" t="s">
        <v>122</v>
      </c>
      <c r="T133" s="176" t="s">
        <v>122</v>
      </c>
      <c r="U133" s="162">
        <v>0.12</v>
      </c>
      <c r="V133" s="162">
        <f>ROUND(E133*U133,2)</f>
        <v>13.74</v>
      </c>
      <c r="W133" s="162"/>
      <c r="X133" s="162" t="s">
        <v>142</v>
      </c>
      <c r="Y133" s="153"/>
      <c r="Z133" s="153"/>
      <c r="AA133" s="153"/>
      <c r="AB133" s="153"/>
      <c r="AC133" s="153"/>
      <c r="AD133" s="153"/>
      <c r="AE133" s="153"/>
      <c r="AF133" s="153"/>
      <c r="AG133" s="153" t="s">
        <v>143</v>
      </c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ht="22.5" outlineLevel="1" x14ac:dyDescent="0.2">
      <c r="A134" s="160"/>
      <c r="B134" s="161"/>
      <c r="C134" s="259" t="s">
        <v>274</v>
      </c>
      <c r="D134" s="260"/>
      <c r="E134" s="260"/>
      <c r="F134" s="260"/>
      <c r="G134" s="260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  <c r="R134" s="162"/>
      <c r="S134" s="162"/>
      <c r="T134" s="162"/>
      <c r="U134" s="162"/>
      <c r="V134" s="162"/>
      <c r="W134" s="162"/>
      <c r="X134" s="162"/>
      <c r="Y134" s="153"/>
      <c r="Z134" s="153"/>
      <c r="AA134" s="153"/>
      <c r="AB134" s="153"/>
      <c r="AC134" s="153"/>
      <c r="AD134" s="153"/>
      <c r="AE134" s="153"/>
      <c r="AF134" s="153"/>
      <c r="AG134" s="153" t="s">
        <v>145</v>
      </c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77" t="str">
        <f>C134</f>
        <v>krajníků, desek nebo panelů od spojovacího materiálu s odklizením a uložením očištěných hmot a spojovacího materiálu na skládku na vzdálenost do 10 m</v>
      </c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60"/>
      <c r="B135" s="161"/>
      <c r="C135" s="193" t="s">
        <v>275</v>
      </c>
      <c r="D135" s="184"/>
      <c r="E135" s="185">
        <v>114.5</v>
      </c>
      <c r="F135" s="162"/>
      <c r="G135" s="162"/>
      <c r="H135" s="162"/>
      <c r="I135" s="162"/>
      <c r="J135" s="162"/>
      <c r="K135" s="162"/>
      <c r="L135" s="162"/>
      <c r="M135" s="162"/>
      <c r="N135" s="162"/>
      <c r="O135" s="162"/>
      <c r="P135" s="162"/>
      <c r="Q135" s="162"/>
      <c r="R135" s="162"/>
      <c r="S135" s="162"/>
      <c r="T135" s="162"/>
      <c r="U135" s="162"/>
      <c r="V135" s="162"/>
      <c r="W135" s="162"/>
      <c r="X135" s="162"/>
      <c r="Y135" s="153"/>
      <c r="Z135" s="153"/>
      <c r="AA135" s="153"/>
      <c r="AB135" s="153"/>
      <c r="AC135" s="153"/>
      <c r="AD135" s="153"/>
      <c r="AE135" s="153"/>
      <c r="AF135" s="153"/>
      <c r="AG135" s="153" t="s">
        <v>147</v>
      </c>
      <c r="AH135" s="153">
        <v>0</v>
      </c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x14ac:dyDescent="0.2">
      <c r="A136" s="164" t="s">
        <v>117</v>
      </c>
      <c r="B136" s="165" t="s">
        <v>77</v>
      </c>
      <c r="C136" s="179" t="s">
        <v>78</v>
      </c>
      <c r="D136" s="166"/>
      <c r="E136" s="167"/>
      <c r="F136" s="168"/>
      <c r="G136" s="168">
        <f>SUMIF(AG137:AG138,"&lt;&gt;NOR",G137:G138)</f>
        <v>0</v>
      </c>
      <c r="H136" s="168"/>
      <c r="I136" s="168">
        <f>SUM(I137:I138)</f>
        <v>0</v>
      </c>
      <c r="J136" s="168"/>
      <c r="K136" s="168">
        <f>SUM(K137:K138)</f>
        <v>0</v>
      </c>
      <c r="L136" s="168"/>
      <c r="M136" s="168">
        <f>SUM(M137:M138)</f>
        <v>0</v>
      </c>
      <c r="N136" s="168"/>
      <c r="O136" s="168">
        <f>SUM(O137:O138)</f>
        <v>0.03</v>
      </c>
      <c r="P136" s="168"/>
      <c r="Q136" s="168">
        <f>SUM(Q137:Q138)</f>
        <v>0</v>
      </c>
      <c r="R136" s="168"/>
      <c r="S136" s="168"/>
      <c r="T136" s="169"/>
      <c r="U136" s="163"/>
      <c r="V136" s="163">
        <f>SUM(V137:V138)</f>
        <v>5.04</v>
      </c>
      <c r="W136" s="163"/>
      <c r="X136" s="163"/>
      <c r="AG136" t="s">
        <v>118</v>
      </c>
    </row>
    <row r="137" spans="1:60" outlineLevel="1" x14ac:dyDescent="0.2">
      <c r="A137" s="170">
        <v>32</v>
      </c>
      <c r="B137" s="171" t="s">
        <v>276</v>
      </c>
      <c r="C137" s="180" t="s">
        <v>277</v>
      </c>
      <c r="D137" s="172" t="s">
        <v>165</v>
      </c>
      <c r="E137" s="173">
        <v>28</v>
      </c>
      <c r="F137" s="174"/>
      <c r="G137" s="175">
        <f>ROUND(E137*F137,2)</f>
        <v>0</v>
      </c>
      <c r="H137" s="174"/>
      <c r="I137" s="175">
        <f>ROUND(E137*H137,2)</f>
        <v>0</v>
      </c>
      <c r="J137" s="174"/>
      <c r="K137" s="175">
        <f>ROUND(E137*J137,2)</f>
        <v>0</v>
      </c>
      <c r="L137" s="175">
        <v>15</v>
      </c>
      <c r="M137" s="175">
        <f>G137*(1+L137/100)</f>
        <v>0</v>
      </c>
      <c r="N137" s="175">
        <v>1.2099999999999999E-3</v>
      </c>
      <c r="O137" s="175">
        <f>ROUND(E137*N137,2)</f>
        <v>0.03</v>
      </c>
      <c r="P137" s="175">
        <v>0</v>
      </c>
      <c r="Q137" s="175">
        <f>ROUND(E137*P137,2)</f>
        <v>0</v>
      </c>
      <c r="R137" s="175" t="s">
        <v>278</v>
      </c>
      <c r="S137" s="175" t="s">
        <v>122</v>
      </c>
      <c r="T137" s="176" t="s">
        <v>160</v>
      </c>
      <c r="U137" s="162">
        <v>0.18</v>
      </c>
      <c r="V137" s="162">
        <f>ROUND(E137*U137,2)</f>
        <v>5.04</v>
      </c>
      <c r="W137" s="162"/>
      <c r="X137" s="162" t="s">
        <v>142</v>
      </c>
      <c r="Y137" s="153"/>
      <c r="Z137" s="153"/>
      <c r="AA137" s="153"/>
      <c r="AB137" s="153"/>
      <c r="AC137" s="153"/>
      <c r="AD137" s="153"/>
      <c r="AE137" s="153"/>
      <c r="AF137" s="153"/>
      <c r="AG137" s="153" t="s">
        <v>143</v>
      </c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60"/>
      <c r="B138" s="161"/>
      <c r="C138" s="193" t="s">
        <v>279</v>
      </c>
      <c r="D138" s="184"/>
      <c r="E138" s="185">
        <v>28</v>
      </c>
      <c r="F138" s="162"/>
      <c r="G138" s="162"/>
      <c r="H138" s="162"/>
      <c r="I138" s="162"/>
      <c r="J138" s="162"/>
      <c r="K138" s="162"/>
      <c r="L138" s="162"/>
      <c r="M138" s="162"/>
      <c r="N138" s="162"/>
      <c r="O138" s="162"/>
      <c r="P138" s="162"/>
      <c r="Q138" s="162"/>
      <c r="R138" s="162"/>
      <c r="S138" s="162"/>
      <c r="T138" s="162"/>
      <c r="U138" s="162"/>
      <c r="V138" s="162"/>
      <c r="W138" s="162"/>
      <c r="X138" s="162"/>
      <c r="Y138" s="153"/>
      <c r="Z138" s="153"/>
      <c r="AA138" s="153"/>
      <c r="AB138" s="153"/>
      <c r="AC138" s="153"/>
      <c r="AD138" s="153"/>
      <c r="AE138" s="153"/>
      <c r="AF138" s="153"/>
      <c r="AG138" s="153" t="s">
        <v>147</v>
      </c>
      <c r="AH138" s="153">
        <v>0</v>
      </c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x14ac:dyDescent="0.2">
      <c r="A139" s="164" t="s">
        <v>117</v>
      </c>
      <c r="B139" s="165" t="s">
        <v>79</v>
      </c>
      <c r="C139" s="179" t="s">
        <v>80</v>
      </c>
      <c r="D139" s="166"/>
      <c r="E139" s="167"/>
      <c r="F139" s="168"/>
      <c r="G139" s="168">
        <f>SUMIF(AG140:AG142,"&lt;&gt;NOR",G140:G142)</f>
        <v>0</v>
      </c>
      <c r="H139" s="168"/>
      <c r="I139" s="168">
        <f>SUM(I140:I142)</f>
        <v>0</v>
      </c>
      <c r="J139" s="168"/>
      <c r="K139" s="168">
        <f>SUM(K140:K142)</f>
        <v>0</v>
      </c>
      <c r="L139" s="168"/>
      <c r="M139" s="168">
        <f>SUM(M140:M142)</f>
        <v>0</v>
      </c>
      <c r="N139" s="168"/>
      <c r="O139" s="168">
        <f>SUM(O140:O142)</f>
        <v>0</v>
      </c>
      <c r="P139" s="168"/>
      <c r="Q139" s="168">
        <f>SUM(Q140:Q142)</f>
        <v>0</v>
      </c>
      <c r="R139" s="168"/>
      <c r="S139" s="168"/>
      <c r="T139" s="169"/>
      <c r="U139" s="163"/>
      <c r="V139" s="163">
        <f>SUM(V140:V142)</f>
        <v>0.77</v>
      </c>
      <c r="W139" s="163"/>
      <c r="X139" s="163"/>
      <c r="AG139" t="s">
        <v>118</v>
      </c>
    </row>
    <row r="140" spans="1:60" ht="22.5" outlineLevel="1" x14ac:dyDescent="0.2">
      <c r="A140" s="170">
        <v>33</v>
      </c>
      <c r="B140" s="171" t="s">
        <v>280</v>
      </c>
      <c r="C140" s="180" t="s">
        <v>281</v>
      </c>
      <c r="D140" s="172" t="s">
        <v>158</v>
      </c>
      <c r="E140" s="173">
        <v>8.6</v>
      </c>
      <c r="F140" s="174"/>
      <c r="G140" s="175">
        <f>ROUND(E140*F140,2)</f>
        <v>0</v>
      </c>
      <c r="H140" s="174"/>
      <c r="I140" s="175">
        <f>ROUND(E140*H140,2)</f>
        <v>0</v>
      </c>
      <c r="J140" s="174"/>
      <c r="K140" s="175">
        <f>ROUND(E140*J140,2)</f>
        <v>0</v>
      </c>
      <c r="L140" s="175">
        <v>15</v>
      </c>
      <c r="M140" s="175">
        <f>G140*(1+L140/100)</f>
        <v>0</v>
      </c>
      <c r="N140" s="175">
        <v>0</v>
      </c>
      <c r="O140" s="175">
        <f>ROUND(E140*N140,2)</f>
        <v>0</v>
      </c>
      <c r="P140" s="175">
        <v>0</v>
      </c>
      <c r="Q140" s="175">
        <f>ROUND(E140*P140,2)</f>
        <v>0</v>
      </c>
      <c r="R140" s="175" t="s">
        <v>159</v>
      </c>
      <c r="S140" s="175" t="s">
        <v>122</v>
      </c>
      <c r="T140" s="176" t="s">
        <v>160</v>
      </c>
      <c r="U140" s="162">
        <v>0.09</v>
      </c>
      <c r="V140" s="162">
        <f>ROUND(E140*U140,2)</f>
        <v>0.77</v>
      </c>
      <c r="W140" s="162"/>
      <c r="X140" s="162" t="s">
        <v>142</v>
      </c>
      <c r="Y140" s="153"/>
      <c r="Z140" s="153"/>
      <c r="AA140" s="153"/>
      <c r="AB140" s="153"/>
      <c r="AC140" s="153"/>
      <c r="AD140" s="153"/>
      <c r="AE140" s="153"/>
      <c r="AF140" s="153"/>
      <c r="AG140" s="153" t="s">
        <v>143</v>
      </c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ht="22.5" outlineLevel="1" x14ac:dyDescent="0.2">
      <c r="A141" s="160"/>
      <c r="B141" s="161"/>
      <c r="C141" s="259" t="s">
        <v>274</v>
      </c>
      <c r="D141" s="260"/>
      <c r="E141" s="260"/>
      <c r="F141" s="260"/>
      <c r="G141" s="260"/>
      <c r="H141" s="162"/>
      <c r="I141" s="162"/>
      <c r="J141" s="162"/>
      <c r="K141" s="162"/>
      <c r="L141" s="162"/>
      <c r="M141" s="162"/>
      <c r="N141" s="162"/>
      <c r="O141" s="162"/>
      <c r="P141" s="162"/>
      <c r="Q141" s="162"/>
      <c r="R141" s="162"/>
      <c r="S141" s="162"/>
      <c r="T141" s="162"/>
      <c r="U141" s="162"/>
      <c r="V141" s="162"/>
      <c r="W141" s="162"/>
      <c r="X141" s="162"/>
      <c r="Y141" s="153"/>
      <c r="Z141" s="153"/>
      <c r="AA141" s="153"/>
      <c r="AB141" s="153"/>
      <c r="AC141" s="153"/>
      <c r="AD141" s="153"/>
      <c r="AE141" s="153"/>
      <c r="AF141" s="153"/>
      <c r="AG141" s="153" t="s">
        <v>145</v>
      </c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77" t="str">
        <f>C141</f>
        <v>krajníků, desek nebo panelů od spojovacího materiálu s odklizením a uložením očištěných hmot a spojovacího materiálu na skládku na vzdálenost do 10 m</v>
      </c>
      <c r="BB141" s="153"/>
      <c r="BC141" s="153"/>
      <c r="BD141" s="153"/>
      <c r="BE141" s="153"/>
      <c r="BF141" s="153"/>
      <c r="BG141" s="153"/>
      <c r="BH141" s="153"/>
    </row>
    <row r="142" spans="1:60" ht="22.5" outlineLevel="1" x14ac:dyDescent="0.2">
      <c r="A142" s="160"/>
      <c r="B142" s="161"/>
      <c r="C142" s="193" t="s">
        <v>162</v>
      </c>
      <c r="D142" s="184"/>
      <c r="E142" s="185">
        <v>8.6</v>
      </c>
      <c r="F142" s="162"/>
      <c r="G142" s="162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62"/>
      <c r="U142" s="162"/>
      <c r="V142" s="162"/>
      <c r="W142" s="162"/>
      <c r="X142" s="162"/>
      <c r="Y142" s="153"/>
      <c r="Z142" s="153"/>
      <c r="AA142" s="153"/>
      <c r="AB142" s="153"/>
      <c r="AC142" s="153"/>
      <c r="AD142" s="153"/>
      <c r="AE142" s="153"/>
      <c r="AF142" s="153"/>
      <c r="AG142" s="153" t="s">
        <v>147</v>
      </c>
      <c r="AH142" s="153">
        <v>0</v>
      </c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x14ac:dyDescent="0.2">
      <c r="A143" s="164" t="s">
        <v>117</v>
      </c>
      <c r="B143" s="165" t="s">
        <v>81</v>
      </c>
      <c r="C143" s="179" t="s">
        <v>82</v>
      </c>
      <c r="D143" s="166"/>
      <c r="E143" s="167"/>
      <c r="F143" s="168"/>
      <c r="G143" s="168">
        <f>SUMIF(AG144:AG145,"&lt;&gt;NOR",G144:G145)</f>
        <v>0</v>
      </c>
      <c r="H143" s="168"/>
      <c r="I143" s="168">
        <f>SUM(I144:I145)</f>
        <v>0</v>
      </c>
      <c r="J143" s="168"/>
      <c r="K143" s="168">
        <f>SUM(K144:K145)</f>
        <v>0</v>
      </c>
      <c r="L143" s="168"/>
      <c r="M143" s="168">
        <f>SUM(M144:M145)</f>
        <v>0</v>
      </c>
      <c r="N143" s="168"/>
      <c r="O143" s="168">
        <f>SUM(O144:O145)</f>
        <v>0</v>
      </c>
      <c r="P143" s="168"/>
      <c r="Q143" s="168">
        <f>SUM(Q144:Q145)</f>
        <v>0</v>
      </c>
      <c r="R143" s="168"/>
      <c r="S143" s="168"/>
      <c r="T143" s="169"/>
      <c r="U143" s="163"/>
      <c r="V143" s="163">
        <f>SUM(V144:V145)</f>
        <v>86.61</v>
      </c>
      <c r="W143" s="163"/>
      <c r="X143" s="163"/>
      <c r="AG143" t="s">
        <v>118</v>
      </c>
    </row>
    <row r="144" spans="1:60" ht="33.75" outlineLevel="1" x14ac:dyDescent="0.2">
      <c r="A144" s="170">
        <v>34</v>
      </c>
      <c r="B144" s="171" t="s">
        <v>282</v>
      </c>
      <c r="C144" s="180" t="s">
        <v>283</v>
      </c>
      <c r="D144" s="172" t="s">
        <v>284</v>
      </c>
      <c r="E144" s="173">
        <v>92.284800000000004</v>
      </c>
      <c r="F144" s="174"/>
      <c r="G144" s="175">
        <f>ROUND(E144*F144,2)</f>
        <v>0</v>
      </c>
      <c r="H144" s="174"/>
      <c r="I144" s="175">
        <f>ROUND(E144*H144,2)</f>
        <v>0</v>
      </c>
      <c r="J144" s="174"/>
      <c r="K144" s="175">
        <f>ROUND(E144*J144,2)</f>
        <v>0</v>
      </c>
      <c r="L144" s="175">
        <v>15</v>
      </c>
      <c r="M144" s="175">
        <f>G144*(1+L144/100)</f>
        <v>0</v>
      </c>
      <c r="N144" s="175">
        <v>0</v>
      </c>
      <c r="O144" s="175">
        <f>ROUND(E144*N144,2)</f>
        <v>0</v>
      </c>
      <c r="P144" s="175">
        <v>0</v>
      </c>
      <c r="Q144" s="175">
        <f>ROUND(E144*P144,2)</f>
        <v>0</v>
      </c>
      <c r="R144" s="175" t="s">
        <v>285</v>
      </c>
      <c r="S144" s="175" t="s">
        <v>122</v>
      </c>
      <c r="T144" s="176" t="s">
        <v>122</v>
      </c>
      <c r="U144" s="162">
        <v>0.9385</v>
      </c>
      <c r="V144" s="162">
        <f>ROUND(E144*U144,2)</f>
        <v>86.61</v>
      </c>
      <c r="W144" s="162"/>
      <c r="X144" s="162" t="s">
        <v>286</v>
      </c>
      <c r="Y144" s="153"/>
      <c r="Z144" s="153"/>
      <c r="AA144" s="153"/>
      <c r="AB144" s="153"/>
      <c r="AC144" s="153"/>
      <c r="AD144" s="153"/>
      <c r="AE144" s="153"/>
      <c r="AF144" s="153"/>
      <c r="AG144" s="153" t="s">
        <v>287</v>
      </c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60"/>
      <c r="B145" s="161"/>
      <c r="C145" s="259"/>
      <c r="D145" s="260"/>
      <c r="E145" s="260"/>
      <c r="F145" s="260"/>
      <c r="G145" s="260"/>
      <c r="H145" s="162"/>
      <c r="I145" s="162"/>
      <c r="J145" s="162"/>
      <c r="K145" s="162"/>
      <c r="L145" s="162"/>
      <c r="M145" s="162"/>
      <c r="N145" s="162"/>
      <c r="O145" s="162"/>
      <c r="P145" s="162"/>
      <c r="Q145" s="162"/>
      <c r="R145" s="162"/>
      <c r="S145" s="162"/>
      <c r="T145" s="162"/>
      <c r="U145" s="162"/>
      <c r="V145" s="162"/>
      <c r="W145" s="162"/>
      <c r="X145" s="162"/>
      <c r="Y145" s="153"/>
      <c r="Z145" s="153"/>
      <c r="AA145" s="153"/>
      <c r="AB145" s="153"/>
      <c r="AC145" s="153"/>
      <c r="AD145" s="153"/>
      <c r="AE145" s="153"/>
      <c r="AF145" s="153"/>
      <c r="AG145" s="153" t="s">
        <v>145</v>
      </c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x14ac:dyDescent="0.2">
      <c r="A146" s="164" t="s">
        <v>117</v>
      </c>
      <c r="B146" s="165" t="s">
        <v>83</v>
      </c>
      <c r="C146" s="179" t="s">
        <v>84</v>
      </c>
      <c r="D146" s="166"/>
      <c r="E146" s="167"/>
      <c r="F146" s="168"/>
      <c r="G146" s="168">
        <f>SUMIF(AG147:AG156,"&lt;&gt;NOR",G147:G156)</f>
        <v>0</v>
      </c>
      <c r="H146" s="168"/>
      <c r="I146" s="168">
        <f>SUM(I147:I156)</f>
        <v>0</v>
      </c>
      <c r="J146" s="168"/>
      <c r="K146" s="168">
        <f>SUM(K147:K156)</f>
        <v>0</v>
      </c>
      <c r="L146" s="168"/>
      <c r="M146" s="168">
        <f>SUM(M147:M156)</f>
        <v>0</v>
      </c>
      <c r="N146" s="168"/>
      <c r="O146" s="168">
        <f>SUM(O147:O156)</f>
        <v>0.55000000000000004</v>
      </c>
      <c r="P146" s="168"/>
      <c r="Q146" s="168">
        <f>SUM(Q147:Q156)</f>
        <v>0</v>
      </c>
      <c r="R146" s="168"/>
      <c r="S146" s="168"/>
      <c r="T146" s="169"/>
      <c r="U146" s="163"/>
      <c r="V146" s="163">
        <f>SUM(V147:V156)</f>
        <v>116.61</v>
      </c>
      <c r="W146" s="163"/>
      <c r="X146" s="163"/>
      <c r="AG146" t="s">
        <v>118</v>
      </c>
    </row>
    <row r="147" spans="1:60" outlineLevel="1" x14ac:dyDescent="0.2">
      <c r="A147" s="170">
        <v>35</v>
      </c>
      <c r="B147" s="171" t="s">
        <v>288</v>
      </c>
      <c r="C147" s="180" t="s">
        <v>289</v>
      </c>
      <c r="D147" s="172" t="s">
        <v>165</v>
      </c>
      <c r="E147" s="173">
        <v>228.9</v>
      </c>
      <c r="F147" s="174"/>
      <c r="G147" s="175">
        <f>ROUND(E147*F147,2)</f>
        <v>0</v>
      </c>
      <c r="H147" s="174"/>
      <c r="I147" s="175">
        <f>ROUND(E147*H147,2)</f>
        <v>0</v>
      </c>
      <c r="J147" s="174"/>
      <c r="K147" s="175">
        <f>ROUND(E147*J147,2)</f>
        <v>0</v>
      </c>
      <c r="L147" s="175">
        <v>15</v>
      </c>
      <c r="M147" s="175">
        <f>G147*(1+L147/100)</f>
        <v>0</v>
      </c>
      <c r="N147" s="175">
        <v>1.7000000000000001E-4</v>
      </c>
      <c r="O147" s="175">
        <f>ROUND(E147*N147,2)</f>
        <v>0.04</v>
      </c>
      <c r="P147" s="175">
        <v>0</v>
      </c>
      <c r="Q147" s="175">
        <f>ROUND(E147*P147,2)</f>
        <v>0</v>
      </c>
      <c r="R147" s="175" t="s">
        <v>290</v>
      </c>
      <c r="S147" s="175" t="s">
        <v>122</v>
      </c>
      <c r="T147" s="176" t="s">
        <v>122</v>
      </c>
      <c r="U147" s="162">
        <v>0.16</v>
      </c>
      <c r="V147" s="162">
        <f>ROUND(E147*U147,2)</f>
        <v>36.619999999999997</v>
      </c>
      <c r="W147" s="162"/>
      <c r="X147" s="162" t="s">
        <v>142</v>
      </c>
      <c r="Y147" s="153"/>
      <c r="Z147" s="153"/>
      <c r="AA147" s="153"/>
      <c r="AB147" s="153"/>
      <c r="AC147" s="153"/>
      <c r="AD147" s="153"/>
      <c r="AE147" s="153"/>
      <c r="AF147" s="153"/>
      <c r="AG147" s="153" t="s">
        <v>143</v>
      </c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60"/>
      <c r="B148" s="161"/>
      <c r="C148" s="193" t="s">
        <v>291</v>
      </c>
      <c r="D148" s="184"/>
      <c r="E148" s="185">
        <v>228.9</v>
      </c>
      <c r="F148" s="162"/>
      <c r="G148" s="162"/>
      <c r="H148" s="162"/>
      <c r="I148" s="162"/>
      <c r="J148" s="162"/>
      <c r="K148" s="162"/>
      <c r="L148" s="162"/>
      <c r="M148" s="162"/>
      <c r="N148" s="162"/>
      <c r="O148" s="162"/>
      <c r="P148" s="162"/>
      <c r="Q148" s="162"/>
      <c r="R148" s="162"/>
      <c r="S148" s="162"/>
      <c r="T148" s="162"/>
      <c r="U148" s="162"/>
      <c r="V148" s="162"/>
      <c r="W148" s="162"/>
      <c r="X148" s="162"/>
      <c r="Y148" s="153"/>
      <c r="Z148" s="153"/>
      <c r="AA148" s="153"/>
      <c r="AB148" s="153"/>
      <c r="AC148" s="153"/>
      <c r="AD148" s="153"/>
      <c r="AE148" s="153"/>
      <c r="AF148" s="153"/>
      <c r="AG148" s="153" t="s">
        <v>147</v>
      </c>
      <c r="AH148" s="153">
        <v>0</v>
      </c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70">
        <v>36</v>
      </c>
      <c r="B149" s="171" t="s">
        <v>292</v>
      </c>
      <c r="C149" s="180" t="s">
        <v>293</v>
      </c>
      <c r="D149" s="172" t="s">
        <v>158</v>
      </c>
      <c r="E149" s="173">
        <v>163.5</v>
      </c>
      <c r="F149" s="174"/>
      <c r="G149" s="175">
        <f>ROUND(E149*F149,2)</f>
        <v>0</v>
      </c>
      <c r="H149" s="174"/>
      <c r="I149" s="175">
        <f>ROUND(E149*H149,2)</f>
        <v>0</v>
      </c>
      <c r="J149" s="174"/>
      <c r="K149" s="175">
        <f>ROUND(E149*J149,2)</f>
        <v>0</v>
      </c>
      <c r="L149" s="175">
        <v>15</v>
      </c>
      <c r="M149" s="175">
        <f>G149*(1+L149/100)</f>
        <v>0</v>
      </c>
      <c r="N149" s="175">
        <v>5.2999999999999998E-4</v>
      </c>
      <c r="O149" s="175">
        <f>ROUND(E149*N149,2)</f>
        <v>0.09</v>
      </c>
      <c r="P149" s="175">
        <v>0</v>
      </c>
      <c r="Q149" s="175">
        <f>ROUND(E149*P149,2)</f>
        <v>0</v>
      </c>
      <c r="R149" s="175" t="s">
        <v>290</v>
      </c>
      <c r="S149" s="175" t="s">
        <v>122</v>
      </c>
      <c r="T149" s="176" t="s">
        <v>122</v>
      </c>
      <c r="U149" s="162">
        <v>0.1</v>
      </c>
      <c r="V149" s="162">
        <f>ROUND(E149*U149,2)</f>
        <v>16.350000000000001</v>
      </c>
      <c r="W149" s="162"/>
      <c r="X149" s="162" t="s">
        <v>142</v>
      </c>
      <c r="Y149" s="153"/>
      <c r="Z149" s="153"/>
      <c r="AA149" s="153"/>
      <c r="AB149" s="153"/>
      <c r="AC149" s="153"/>
      <c r="AD149" s="153"/>
      <c r="AE149" s="153"/>
      <c r="AF149" s="153"/>
      <c r="AG149" s="153" t="s">
        <v>143</v>
      </c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60"/>
      <c r="B150" s="161"/>
      <c r="C150" s="193" t="s">
        <v>294</v>
      </c>
      <c r="D150" s="184"/>
      <c r="E150" s="185">
        <v>163.5</v>
      </c>
      <c r="F150" s="162"/>
      <c r="G150" s="162"/>
      <c r="H150" s="162"/>
      <c r="I150" s="162"/>
      <c r="J150" s="162"/>
      <c r="K150" s="162"/>
      <c r="L150" s="162"/>
      <c r="M150" s="162"/>
      <c r="N150" s="162"/>
      <c r="O150" s="162"/>
      <c r="P150" s="162"/>
      <c r="Q150" s="162"/>
      <c r="R150" s="162"/>
      <c r="S150" s="162"/>
      <c r="T150" s="162"/>
      <c r="U150" s="162"/>
      <c r="V150" s="162"/>
      <c r="W150" s="162"/>
      <c r="X150" s="162"/>
      <c r="Y150" s="153"/>
      <c r="Z150" s="153"/>
      <c r="AA150" s="153"/>
      <c r="AB150" s="153"/>
      <c r="AC150" s="153"/>
      <c r="AD150" s="153"/>
      <c r="AE150" s="153"/>
      <c r="AF150" s="153"/>
      <c r="AG150" s="153" t="s">
        <v>147</v>
      </c>
      <c r="AH150" s="153">
        <v>0</v>
      </c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70">
        <v>37</v>
      </c>
      <c r="B151" s="171" t="s">
        <v>295</v>
      </c>
      <c r="C151" s="180" t="s">
        <v>296</v>
      </c>
      <c r="D151" s="172" t="s">
        <v>165</v>
      </c>
      <c r="E151" s="173">
        <v>130.80000000000001</v>
      </c>
      <c r="F151" s="174"/>
      <c r="G151" s="175">
        <f>ROUND(E151*F151,2)</f>
        <v>0</v>
      </c>
      <c r="H151" s="174"/>
      <c r="I151" s="175">
        <f>ROUND(E151*H151,2)</f>
        <v>0</v>
      </c>
      <c r="J151" s="174"/>
      <c r="K151" s="175">
        <f>ROUND(E151*J151,2)</f>
        <v>0</v>
      </c>
      <c r="L151" s="175">
        <v>15</v>
      </c>
      <c r="M151" s="175">
        <f>G151*(1+L151/100)</f>
        <v>0</v>
      </c>
      <c r="N151" s="175">
        <v>3.2299999999999998E-3</v>
      </c>
      <c r="O151" s="175">
        <f>ROUND(E151*N151,2)</f>
        <v>0.42</v>
      </c>
      <c r="P151" s="175">
        <v>0</v>
      </c>
      <c r="Q151" s="175">
        <f>ROUND(E151*P151,2)</f>
        <v>0</v>
      </c>
      <c r="R151" s="175"/>
      <c r="S151" s="175" t="s">
        <v>182</v>
      </c>
      <c r="T151" s="176" t="s">
        <v>160</v>
      </c>
      <c r="U151" s="162">
        <v>0.48</v>
      </c>
      <c r="V151" s="162">
        <f>ROUND(E151*U151,2)</f>
        <v>62.78</v>
      </c>
      <c r="W151" s="162"/>
      <c r="X151" s="162" t="s">
        <v>142</v>
      </c>
      <c r="Y151" s="153"/>
      <c r="Z151" s="153"/>
      <c r="AA151" s="153"/>
      <c r="AB151" s="153"/>
      <c r="AC151" s="153"/>
      <c r="AD151" s="153"/>
      <c r="AE151" s="153"/>
      <c r="AF151" s="153"/>
      <c r="AG151" s="153" t="s">
        <v>143</v>
      </c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60"/>
      <c r="B152" s="161"/>
      <c r="C152" s="250" t="s">
        <v>297</v>
      </c>
      <c r="D152" s="251"/>
      <c r="E152" s="251"/>
      <c r="F152" s="251"/>
      <c r="G152" s="251"/>
      <c r="H152" s="162"/>
      <c r="I152" s="162"/>
      <c r="J152" s="162"/>
      <c r="K152" s="162"/>
      <c r="L152" s="162"/>
      <c r="M152" s="162"/>
      <c r="N152" s="162"/>
      <c r="O152" s="162"/>
      <c r="P152" s="162"/>
      <c r="Q152" s="162"/>
      <c r="R152" s="162"/>
      <c r="S152" s="162"/>
      <c r="T152" s="162"/>
      <c r="U152" s="162"/>
      <c r="V152" s="162"/>
      <c r="W152" s="162"/>
      <c r="X152" s="162"/>
      <c r="Y152" s="153"/>
      <c r="Z152" s="153"/>
      <c r="AA152" s="153"/>
      <c r="AB152" s="153"/>
      <c r="AC152" s="153"/>
      <c r="AD152" s="153"/>
      <c r="AE152" s="153"/>
      <c r="AF152" s="153"/>
      <c r="AG152" s="153" t="s">
        <v>127</v>
      </c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ht="22.5" outlineLevel="1" x14ac:dyDescent="0.2">
      <c r="A153" s="160"/>
      <c r="B153" s="161"/>
      <c r="C153" s="193" t="s">
        <v>298</v>
      </c>
      <c r="D153" s="184"/>
      <c r="E153" s="185"/>
      <c r="F153" s="162"/>
      <c r="G153" s="162"/>
      <c r="H153" s="162"/>
      <c r="I153" s="162"/>
      <c r="J153" s="162"/>
      <c r="K153" s="162"/>
      <c r="L153" s="162"/>
      <c r="M153" s="162"/>
      <c r="N153" s="162"/>
      <c r="O153" s="162"/>
      <c r="P153" s="162"/>
      <c r="Q153" s="162"/>
      <c r="R153" s="162"/>
      <c r="S153" s="162"/>
      <c r="T153" s="162"/>
      <c r="U153" s="162"/>
      <c r="V153" s="162"/>
      <c r="W153" s="162"/>
      <c r="X153" s="162"/>
      <c r="Y153" s="153"/>
      <c r="Z153" s="153"/>
      <c r="AA153" s="153"/>
      <c r="AB153" s="153"/>
      <c r="AC153" s="153"/>
      <c r="AD153" s="153"/>
      <c r="AE153" s="153"/>
      <c r="AF153" s="153"/>
      <c r="AG153" s="153" t="s">
        <v>147</v>
      </c>
      <c r="AH153" s="153">
        <v>0</v>
      </c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60"/>
      <c r="B154" s="161"/>
      <c r="C154" s="193" t="s">
        <v>299</v>
      </c>
      <c r="D154" s="184"/>
      <c r="E154" s="185">
        <v>130.80000000000001</v>
      </c>
      <c r="F154" s="162"/>
      <c r="G154" s="162"/>
      <c r="H154" s="162"/>
      <c r="I154" s="162"/>
      <c r="J154" s="162"/>
      <c r="K154" s="162"/>
      <c r="L154" s="162"/>
      <c r="M154" s="162"/>
      <c r="N154" s="162"/>
      <c r="O154" s="162"/>
      <c r="P154" s="162"/>
      <c r="Q154" s="162"/>
      <c r="R154" s="162"/>
      <c r="S154" s="162"/>
      <c r="T154" s="162"/>
      <c r="U154" s="162"/>
      <c r="V154" s="162"/>
      <c r="W154" s="162"/>
      <c r="X154" s="162"/>
      <c r="Y154" s="153"/>
      <c r="Z154" s="153"/>
      <c r="AA154" s="153"/>
      <c r="AB154" s="153"/>
      <c r="AC154" s="153"/>
      <c r="AD154" s="153"/>
      <c r="AE154" s="153"/>
      <c r="AF154" s="153"/>
      <c r="AG154" s="153" t="s">
        <v>147</v>
      </c>
      <c r="AH154" s="153">
        <v>0</v>
      </c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70">
        <v>38</v>
      </c>
      <c r="B155" s="171" t="s">
        <v>300</v>
      </c>
      <c r="C155" s="180" t="s">
        <v>301</v>
      </c>
      <c r="D155" s="172" t="s">
        <v>284</v>
      </c>
      <c r="E155" s="173">
        <v>0.54805000000000004</v>
      </c>
      <c r="F155" s="174"/>
      <c r="G155" s="175">
        <f>ROUND(E155*F155,2)</f>
        <v>0</v>
      </c>
      <c r="H155" s="174"/>
      <c r="I155" s="175">
        <f>ROUND(E155*H155,2)</f>
        <v>0</v>
      </c>
      <c r="J155" s="174"/>
      <c r="K155" s="175">
        <f>ROUND(E155*J155,2)</f>
        <v>0</v>
      </c>
      <c r="L155" s="175">
        <v>15</v>
      </c>
      <c r="M155" s="175">
        <f>G155*(1+L155/100)</f>
        <v>0</v>
      </c>
      <c r="N155" s="175">
        <v>0</v>
      </c>
      <c r="O155" s="175">
        <f>ROUND(E155*N155,2)</f>
        <v>0</v>
      </c>
      <c r="P155" s="175">
        <v>0</v>
      </c>
      <c r="Q155" s="175">
        <f>ROUND(E155*P155,2)</f>
        <v>0</v>
      </c>
      <c r="R155" s="175" t="s">
        <v>290</v>
      </c>
      <c r="S155" s="175" t="s">
        <v>122</v>
      </c>
      <c r="T155" s="176" t="s">
        <v>122</v>
      </c>
      <c r="U155" s="162">
        <v>1.5669999999999999</v>
      </c>
      <c r="V155" s="162">
        <f>ROUND(E155*U155,2)</f>
        <v>0.86</v>
      </c>
      <c r="W155" s="162"/>
      <c r="X155" s="162" t="s">
        <v>286</v>
      </c>
      <c r="Y155" s="153"/>
      <c r="Z155" s="153"/>
      <c r="AA155" s="153"/>
      <c r="AB155" s="153"/>
      <c r="AC155" s="153"/>
      <c r="AD155" s="153"/>
      <c r="AE155" s="153"/>
      <c r="AF155" s="153"/>
      <c r="AG155" s="153" t="s">
        <v>287</v>
      </c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60"/>
      <c r="B156" s="161"/>
      <c r="C156" s="259" t="s">
        <v>302</v>
      </c>
      <c r="D156" s="260"/>
      <c r="E156" s="260"/>
      <c r="F156" s="260"/>
      <c r="G156" s="260"/>
      <c r="H156" s="162"/>
      <c r="I156" s="162"/>
      <c r="J156" s="162"/>
      <c r="K156" s="162"/>
      <c r="L156" s="162"/>
      <c r="M156" s="162"/>
      <c r="N156" s="162"/>
      <c r="O156" s="162"/>
      <c r="P156" s="162"/>
      <c r="Q156" s="162"/>
      <c r="R156" s="162"/>
      <c r="S156" s="162"/>
      <c r="T156" s="162"/>
      <c r="U156" s="162"/>
      <c r="V156" s="162"/>
      <c r="W156" s="162"/>
      <c r="X156" s="162"/>
      <c r="Y156" s="153"/>
      <c r="Z156" s="153"/>
      <c r="AA156" s="153"/>
      <c r="AB156" s="153"/>
      <c r="AC156" s="153"/>
      <c r="AD156" s="153"/>
      <c r="AE156" s="153"/>
      <c r="AF156" s="153"/>
      <c r="AG156" s="153" t="s">
        <v>145</v>
      </c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x14ac:dyDescent="0.2">
      <c r="A157" s="164" t="s">
        <v>117</v>
      </c>
      <c r="B157" s="165" t="s">
        <v>73</v>
      </c>
      <c r="C157" s="179" t="s">
        <v>74</v>
      </c>
      <c r="D157" s="166"/>
      <c r="E157" s="167"/>
      <c r="F157" s="168"/>
      <c r="G157" s="168">
        <f>SUMIF(AG158:AG165,"&lt;&gt;NOR",G158:G165)</f>
        <v>0</v>
      </c>
      <c r="H157" s="168"/>
      <c r="I157" s="168">
        <f>SUM(I158:I165)</f>
        <v>0</v>
      </c>
      <c r="J157" s="168"/>
      <c r="K157" s="168">
        <f>SUM(K158:K165)</f>
        <v>0</v>
      </c>
      <c r="L157" s="168"/>
      <c r="M157" s="168">
        <f>SUM(M158:M165)</f>
        <v>0</v>
      </c>
      <c r="N157" s="168"/>
      <c r="O157" s="168">
        <f>SUM(O158:O165)</f>
        <v>0</v>
      </c>
      <c r="P157" s="168"/>
      <c r="Q157" s="168">
        <f>SUM(Q158:Q165)</f>
        <v>11.87</v>
      </c>
      <c r="R157" s="168"/>
      <c r="S157" s="168"/>
      <c r="T157" s="169"/>
      <c r="U157" s="163"/>
      <c r="V157" s="163">
        <f>SUM(V158:V165)</f>
        <v>40.25</v>
      </c>
      <c r="W157" s="163"/>
      <c r="X157" s="163"/>
      <c r="AG157" t="s">
        <v>118</v>
      </c>
    </row>
    <row r="158" spans="1:60" ht="33.75" outlineLevel="1" x14ac:dyDescent="0.2">
      <c r="A158" s="170">
        <v>39</v>
      </c>
      <c r="B158" s="171" t="s">
        <v>303</v>
      </c>
      <c r="C158" s="180" t="s">
        <v>304</v>
      </c>
      <c r="D158" s="172" t="s">
        <v>165</v>
      </c>
      <c r="E158" s="173">
        <v>201.25</v>
      </c>
      <c r="F158" s="174"/>
      <c r="G158" s="175">
        <f>ROUND(E158*F158,2)</f>
        <v>0</v>
      </c>
      <c r="H158" s="174"/>
      <c r="I158" s="175">
        <f>ROUND(E158*H158,2)</f>
        <v>0</v>
      </c>
      <c r="J158" s="174"/>
      <c r="K158" s="175">
        <f>ROUND(E158*J158,2)</f>
        <v>0</v>
      </c>
      <c r="L158" s="175">
        <v>15</v>
      </c>
      <c r="M158" s="175">
        <f>G158*(1+L158/100)</f>
        <v>0</v>
      </c>
      <c r="N158" s="175">
        <v>0</v>
      </c>
      <c r="O158" s="175">
        <f>ROUND(E158*N158,2)</f>
        <v>0</v>
      </c>
      <c r="P158" s="175">
        <v>5.8999999999999997E-2</v>
      </c>
      <c r="Q158" s="175">
        <f>ROUND(E158*P158,2)</f>
        <v>11.87</v>
      </c>
      <c r="R158" s="175" t="s">
        <v>305</v>
      </c>
      <c r="S158" s="175" t="s">
        <v>122</v>
      </c>
      <c r="T158" s="176" t="s">
        <v>122</v>
      </c>
      <c r="U158" s="162">
        <v>0.2</v>
      </c>
      <c r="V158" s="162">
        <f>ROUND(E158*U158,2)</f>
        <v>40.25</v>
      </c>
      <c r="W158" s="162"/>
      <c r="X158" s="162" t="s">
        <v>142</v>
      </c>
      <c r="Y158" s="153"/>
      <c r="Z158" s="153"/>
      <c r="AA158" s="153"/>
      <c r="AB158" s="153"/>
      <c r="AC158" s="153"/>
      <c r="AD158" s="153"/>
      <c r="AE158" s="153"/>
      <c r="AF158" s="153"/>
      <c r="AG158" s="153" t="s">
        <v>143</v>
      </c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60"/>
      <c r="B159" s="161"/>
      <c r="C159" s="193" t="s">
        <v>229</v>
      </c>
      <c r="D159" s="184"/>
      <c r="E159" s="185">
        <v>21</v>
      </c>
      <c r="F159" s="162"/>
      <c r="G159" s="162"/>
      <c r="H159" s="162"/>
      <c r="I159" s="162"/>
      <c r="J159" s="162"/>
      <c r="K159" s="162"/>
      <c r="L159" s="162"/>
      <c r="M159" s="162"/>
      <c r="N159" s="162"/>
      <c r="O159" s="162"/>
      <c r="P159" s="162"/>
      <c r="Q159" s="162"/>
      <c r="R159" s="162"/>
      <c r="S159" s="162"/>
      <c r="T159" s="162"/>
      <c r="U159" s="162"/>
      <c r="V159" s="162"/>
      <c r="W159" s="162"/>
      <c r="X159" s="162"/>
      <c r="Y159" s="153"/>
      <c r="Z159" s="153"/>
      <c r="AA159" s="153"/>
      <c r="AB159" s="153"/>
      <c r="AC159" s="153"/>
      <c r="AD159" s="153"/>
      <c r="AE159" s="153"/>
      <c r="AF159" s="153"/>
      <c r="AG159" s="153" t="s">
        <v>147</v>
      </c>
      <c r="AH159" s="153">
        <v>0</v>
      </c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">
      <c r="A160" s="160"/>
      <c r="B160" s="161"/>
      <c r="C160" s="193" t="s">
        <v>220</v>
      </c>
      <c r="D160" s="184"/>
      <c r="E160" s="185">
        <v>13.3</v>
      </c>
      <c r="F160" s="162"/>
      <c r="G160" s="162"/>
      <c r="H160" s="162"/>
      <c r="I160" s="162"/>
      <c r="J160" s="162"/>
      <c r="K160" s="162"/>
      <c r="L160" s="162"/>
      <c r="M160" s="162"/>
      <c r="N160" s="162"/>
      <c r="O160" s="162"/>
      <c r="P160" s="162"/>
      <c r="Q160" s="162"/>
      <c r="R160" s="162"/>
      <c r="S160" s="162"/>
      <c r="T160" s="162"/>
      <c r="U160" s="162"/>
      <c r="V160" s="162"/>
      <c r="W160" s="162"/>
      <c r="X160" s="162"/>
      <c r="Y160" s="153"/>
      <c r="Z160" s="153"/>
      <c r="AA160" s="153"/>
      <c r="AB160" s="153"/>
      <c r="AC160" s="153"/>
      <c r="AD160" s="153"/>
      <c r="AE160" s="153"/>
      <c r="AF160" s="153"/>
      <c r="AG160" s="153" t="s">
        <v>147</v>
      </c>
      <c r="AH160" s="153">
        <v>0</v>
      </c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60"/>
      <c r="B161" s="161"/>
      <c r="C161" s="193" t="s">
        <v>221</v>
      </c>
      <c r="D161" s="184"/>
      <c r="E161" s="185">
        <v>33.6</v>
      </c>
      <c r="F161" s="162"/>
      <c r="G161" s="162"/>
      <c r="H161" s="162"/>
      <c r="I161" s="162"/>
      <c r="J161" s="162"/>
      <c r="K161" s="162"/>
      <c r="L161" s="162"/>
      <c r="M161" s="162"/>
      <c r="N161" s="162"/>
      <c r="O161" s="162"/>
      <c r="P161" s="162"/>
      <c r="Q161" s="162"/>
      <c r="R161" s="162"/>
      <c r="S161" s="162"/>
      <c r="T161" s="162"/>
      <c r="U161" s="162"/>
      <c r="V161" s="162"/>
      <c r="W161" s="162"/>
      <c r="X161" s="162"/>
      <c r="Y161" s="153"/>
      <c r="Z161" s="153"/>
      <c r="AA161" s="153"/>
      <c r="AB161" s="153"/>
      <c r="AC161" s="153"/>
      <c r="AD161" s="153"/>
      <c r="AE161" s="153"/>
      <c r="AF161" s="153"/>
      <c r="AG161" s="153" t="s">
        <v>147</v>
      </c>
      <c r="AH161" s="153">
        <v>0</v>
      </c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">
      <c r="A162" s="160"/>
      <c r="B162" s="161"/>
      <c r="C162" s="193" t="s">
        <v>222</v>
      </c>
      <c r="D162" s="184"/>
      <c r="E162" s="185">
        <v>36.1</v>
      </c>
      <c r="F162" s="162"/>
      <c r="G162" s="162"/>
      <c r="H162" s="162"/>
      <c r="I162" s="162"/>
      <c r="J162" s="162"/>
      <c r="K162" s="162"/>
      <c r="L162" s="162"/>
      <c r="M162" s="162"/>
      <c r="N162" s="162"/>
      <c r="O162" s="162"/>
      <c r="P162" s="162"/>
      <c r="Q162" s="162"/>
      <c r="R162" s="162"/>
      <c r="S162" s="162"/>
      <c r="T162" s="162"/>
      <c r="U162" s="162"/>
      <c r="V162" s="162"/>
      <c r="W162" s="162"/>
      <c r="X162" s="162"/>
      <c r="Y162" s="153"/>
      <c r="Z162" s="153"/>
      <c r="AA162" s="153"/>
      <c r="AB162" s="153"/>
      <c r="AC162" s="153"/>
      <c r="AD162" s="153"/>
      <c r="AE162" s="153"/>
      <c r="AF162" s="153"/>
      <c r="AG162" s="153" t="s">
        <v>147</v>
      </c>
      <c r="AH162" s="153">
        <v>0</v>
      </c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60"/>
      <c r="B163" s="161"/>
      <c r="C163" s="193" t="s">
        <v>223</v>
      </c>
      <c r="D163" s="184"/>
      <c r="E163" s="185">
        <v>24</v>
      </c>
      <c r="F163" s="162"/>
      <c r="G163" s="162"/>
      <c r="H163" s="162"/>
      <c r="I163" s="162"/>
      <c r="J163" s="162"/>
      <c r="K163" s="162"/>
      <c r="L163" s="162"/>
      <c r="M163" s="162"/>
      <c r="N163" s="162"/>
      <c r="O163" s="162"/>
      <c r="P163" s="162"/>
      <c r="Q163" s="162"/>
      <c r="R163" s="162"/>
      <c r="S163" s="162"/>
      <c r="T163" s="162"/>
      <c r="U163" s="162"/>
      <c r="V163" s="162"/>
      <c r="W163" s="162"/>
      <c r="X163" s="162"/>
      <c r="Y163" s="153"/>
      <c r="Z163" s="153"/>
      <c r="AA163" s="153"/>
      <c r="AB163" s="153"/>
      <c r="AC163" s="153"/>
      <c r="AD163" s="153"/>
      <c r="AE163" s="153"/>
      <c r="AF163" s="153"/>
      <c r="AG163" s="153" t="s">
        <v>147</v>
      </c>
      <c r="AH163" s="153">
        <v>0</v>
      </c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60"/>
      <c r="B164" s="161"/>
      <c r="C164" s="193" t="s">
        <v>224</v>
      </c>
      <c r="D164" s="184"/>
      <c r="E164" s="185">
        <v>71.25</v>
      </c>
      <c r="F164" s="162"/>
      <c r="G164" s="162"/>
      <c r="H164" s="162"/>
      <c r="I164" s="162"/>
      <c r="J164" s="162"/>
      <c r="K164" s="162"/>
      <c r="L164" s="162"/>
      <c r="M164" s="162"/>
      <c r="N164" s="162"/>
      <c r="O164" s="162"/>
      <c r="P164" s="162"/>
      <c r="Q164" s="162"/>
      <c r="R164" s="162"/>
      <c r="S164" s="162"/>
      <c r="T164" s="162"/>
      <c r="U164" s="162"/>
      <c r="V164" s="162"/>
      <c r="W164" s="162"/>
      <c r="X164" s="162"/>
      <c r="Y164" s="153"/>
      <c r="Z164" s="153"/>
      <c r="AA164" s="153"/>
      <c r="AB164" s="153"/>
      <c r="AC164" s="153"/>
      <c r="AD164" s="153"/>
      <c r="AE164" s="153"/>
      <c r="AF164" s="153"/>
      <c r="AG164" s="153" t="s">
        <v>147</v>
      </c>
      <c r="AH164" s="153">
        <v>0</v>
      </c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">
      <c r="A165" s="160"/>
      <c r="B165" s="161"/>
      <c r="C165" s="193" t="s">
        <v>225</v>
      </c>
      <c r="D165" s="184"/>
      <c r="E165" s="185">
        <v>2</v>
      </c>
      <c r="F165" s="162"/>
      <c r="G165" s="162"/>
      <c r="H165" s="162"/>
      <c r="I165" s="162"/>
      <c r="J165" s="162"/>
      <c r="K165" s="162"/>
      <c r="L165" s="162"/>
      <c r="M165" s="162"/>
      <c r="N165" s="162"/>
      <c r="O165" s="162"/>
      <c r="P165" s="162"/>
      <c r="Q165" s="162"/>
      <c r="R165" s="162"/>
      <c r="S165" s="162"/>
      <c r="T165" s="162"/>
      <c r="U165" s="162"/>
      <c r="V165" s="162"/>
      <c r="W165" s="162"/>
      <c r="X165" s="162"/>
      <c r="Y165" s="153"/>
      <c r="Z165" s="153"/>
      <c r="AA165" s="153"/>
      <c r="AB165" s="153"/>
      <c r="AC165" s="153"/>
      <c r="AD165" s="153"/>
      <c r="AE165" s="153"/>
      <c r="AF165" s="153"/>
      <c r="AG165" s="153" t="s">
        <v>147</v>
      </c>
      <c r="AH165" s="153">
        <v>0</v>
      </c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x14ac:dyDescent="0.2">
      <c r="A166" s="164" t="s">
        <v>117</v>
      </c>
      <c r="B166" s="165" t="s">
        <v>85</v>
      </c>
      <c r="C166" s="179" t="s">
        <v>86</v>
      </c>
      <c r="D166" s="166"/>
      <c r="E166" s="167"/>
      <c r="F166" s="168"/>
      <c r="G166" s="168">
        <f>SUMIF(AG167:AG179,"&lt;&gt;NOR",G167:G179)</f>
        <v>0</v>
      </c>
      <c r="H166" s="168"/>
      <c r="I166" s="168">
        <f>SUM(I167:I179)</f>
        <v>0</v>
      </c>
      <c r="J166" s="168"/>
      <c r="K166" s="168">
        <f>SUM(K167:K179)</f>
        <v>0</v>
      </c>
      <c r="L166" s="168"/>
      <c r="M166" s="168">
        <f>SUM(M167:M179)</f>
        <v>0</v>
      </c>
      <c r="N166" s="168"/>
      <c r="O166" s="168">
        <f>SUM(O167:O179)</f>
        <v>0</v>
      </c>
      <c r="P166" s="168"/>
      <c r="Q166" s="168">
        <f>SUM(Q167:Q179)</f>
        <v>0</v>
      </c>
      <c r="R166" s="168"/>
      <c r="S166" s="168"/>
      <c r="T166" s="169"/>
      <c r="U166" s="163"/>
      <c r="V166" s="163">
        <f>SUM(V167:V179)</f>
        <v>107.55000000000001</v>
      </c>
      <c r="W166" s="163"/>
      <c r="X166" s="163"/>
      <c r="AG166" t="s">
        <v>118</v>
      </c>
    </row>
    <row r="167" spans="1:60" ht="22.5" outlineLevel="1" x14ac:dyDescent="0.2">
      <c r="A167" s="170">
        <v>40</v>
      </c>
      <c r="B167" s="171" t="s">
        <v>306</v>
      </c>
      <c r="C167" s="180" t="s">
        <v>307</v>
      </c>
      <c r="D167" s="172" t="s">
        <v>284</v>
      </c>
      <c r="E167" s="173">
        <v>66.8</v>
      </c>
      <c r="F167" s="174"/>
      <c r="G167" s="175">
        <f>ROUND(E167*F167,2)</f>
        <v>0</v>
      </c>
      <c r="H167" s="174"/>
      <c r="I167" s="175">
        <f>ROUND(E167*H167,2)</f>
        <v>0</v>
      </c>
      <c r="J167" s="174"/>
      <c r="K167" s="175">
        <f>ROUND(E167*J167,2)</f>
        <v>0</v>
      </c>
      <c r="L167" s="175">
        <v>15</v>
      </c>
      <c r="M167" s="175">
        <f>G167*(1+L167/100)</f>
        <v>0</v>
      </c>
      <c r="N167" s="175">
        <v>0</v>
      </c>
      <c r="O167" s="175">
        <f>ROUND(E167*N167,2)</f>
        <v>0</v>
      </c>
      <c r="P167" s="175">
        <v>0</v>
      </c>
      <c r="Q167" s="175">
        <f>ROUND(E167*P167,2)</f>
        <v>0</v>
      </c>
      <c r="R167" s="175" t="s">
        <v>159</v>
      </c>
      <c r="S167" s="175" t="s">
        <v>122</v>
      </c>
      <c r="T167" s="176" t="s">
        <v>122</v>
      </c>
      <c r="U167" s="162">
        <v>0.01</v>
      </c>
      <c r="V167" s="162">
        <f>ROUND(E167*U167,2)</f>
        <v>0.67</v>
      </c>
      <c r="W167" s="162"/>
      <c r="X167" s="162" t="s">
        <v>142</v>
      </c>
      <c r="Y167" s="153"/>
      <c r="Z167" s="153"/>
      <c r="AA167" s="153"/>
      <c r="AB167" s="153"/>
      <c r="AC167" s="153"/>
      <c r="AD167" s="153"/>
      <c r="AE167" s="153"/>
      <c r="AF167" s="153"/>
      <c r="AG167" s="153" t="s">
        <v>143</v>
      </c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">
      <c r="A168" s="160"/>
      <c r="B168" s="161"/>
      <c r="C168" s="193" t="s">
        <v>308</v>
      </c>
      <c r="D168" s="184"/>
      <c r="E168" s="185">
        <v>66.8</v>
      </c>
      <c r="F168" s="162"/>
      <c r="G168" s="162"/>
      <c r="H168" s="162"/>
      <c r="I168" s="162"/>
      <c r="J168" s="162"/>
      <c r="K168" s="162"/>
      <c r="L168" s="162"/>
      <c r="M168" s="162"/>
      <c r="N168" s="162"/>
      <c r="O168" s="162"/>
      <c r="P168" s="162"/>
      <c r="Q168" s="162"/>
      <c r="R168" s="162"/>
      <c r="S168" s="162"/>
      <c r="T168" s="162"/>
      <c r="U168" s="162"/>
      <c r="V168" s="162"/>
      <c r="W168" s="162"/>
      <c r="X168" s="162"/>
      <c r="Y168" s="153"/>
      <c r="Z168" s="153"/>
      <c r="AA168" s="153"/>
      <c r="AB168" s="153"/>
      <c r="AC168" s="153"/>
      <c r="AD168" s="153"/>
      <c r="AE168" s="153"/>
      <c r="AF168" s="153"/>
      <c r="AG168" s="153" t="s">
        <v>147</v>
      </c>
      <c r="AH168" s="153">
        <v>0</v>
      </c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ht="22.5" outlineLevel="1" x14ac:dyDescent="0.2">
      <c r="A169" s="170">
        <v>41</v>
      </c>
      <c r="B169" s="171" t="s">
        <v>309</v>
      </c>
      <c r="C169" s="180" t="s">
        <v>310</v>
      </c>
      <c r="D169" s="172" t="s">
        <v>284</v>
      </c>
      <c r="E169" s="173">
        <v>935.2</v>
      </c>
      <c r="F169" s="174"/>
      <c r="G169" s="175">
        <f>ROUND(E169*F169,2)</f>
        <v>0</v>
      </c>
      <c r="H169" s="174"/>
      <c r="I169" s="175">
        <f>ROUND(E169*H169,2)</f>
        <v>0</v>
      </c>
      <c r="J169" s="174"/>
      <c r="K169" s="175">
        <f>ROUND(E169*J169,2)</f>
        <v>0</v>
      </c>
      <c r="L169" s="175">
        <v>15</v>
      </c>
      <c r="M169" s="175">
        <f>G169*(1+L169/100)</f>
        <v>0</v>
      </c>
      <c r="N169" s="175">
        <v>0</v>
      </c>
      <c r="O169" s="175">
        <f>ROUND(E169*N169,2)</f>
        <v>0</v>
      </c>
      <c r="P169" s="175">
        <v>0</v>
      </c>
      <c r="Q169" s="175">
        <f>ROUND(E169*P169,2)</f>
        <v>0</v>
      </c>
      <c r="R169" s="175" t="s">
        <v>159</v>
      </c>
      <c r="S169" s="175" t="s">
        <v>122</v>
      </c>
      <c r="T169" s="176" t="s">
        <v>122</v>
      </c>
      <c r="U169" s="162">
        <v>0</v>
      </c>
      <c r="V169" s="162">
        <f>ROUND(E169*U169,2)</f>
        <v>0</v>
      </c>
      <c r="W169" s="162"/>
      <c r="X169" s="162" t="s">
        <v>142</v>
      </c>
      <c r="Y169" s="153"/>
      <c r="Z169" s="153"/>
      <c r="AA169" s="153"/>
      <c r="AB169" s="153"/>
      <c r="AC169" s="153"/>
      <c r="AD169" s="153"/>
      <c r="AE169" s="153"/>
      <c r="AF169" s="153"/>
      <c r="AG169" s="153" t="s">
        <v>143</v>
      </c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60"/>
      <c r="B170" s="161"/>
      <c r="C170" s="193" t="s">
        <v>311</v>
      </c>
      <c r="D170" s="184"/>
      <c r="E170" s="185">
        <v>935.2</v>
      </c>
      <c r="F170" s="162"/>
      <c r="G170" s="162"/>
      <c r="H170" s="162"/>
      <c r="I170" s="162"/>
      <c r="J170" s="162"/>
      <c r="K170" s="162"/>
      <c r="L170" s="162"/>
      <c r="M170" s="162"/>
      <c r="N170" s="162"/>
      <c r="O170" s="162"/>
      <c r="P170" s="162"/>
      <c r="Q170" s="162"/>
      <c r="R170" s="162"/>
      <c r="S170" s="162"/>
      <c r="T170" s="162"/>
      <c r="U170" s="162"/>
      <c r="V170" s="162"/>
      <c r="W170" s="162"/>
      <c r="X170" s="162"/>
      <c r="Y170" s="153"/>
      <c r="Z170" s="153"/>
      <c r="AA170" s="153"/>
      <c r="AB170" s="153"/>
      <c r="AC170" s="153"/>
      <c r="AD170" s="153"/>
      <c r="AE170" s="153"/>
      <c r="AF170" s="153"/>
      <c r="AG170" s="153" t="s">
        <v>147</v>
      </c>
      <c r="AH170" s="153">
        <v>0</v>
      </c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86">
        <v>42</v>
      </c>
      <c r="B171" s="187" t="s">
        <v>312</v>
      </c>
      <c r="C171" s="194" t="s">
        <v>313</v>
      </c>
      <c r="D171" s="188" t="s">
        <v>284</v>
      </c>
      <c r="E171" s="189">
        <v>66.8</v>
      </c>
      <c r="F171" s="190"/>
      <c r="G171" s="191">
        <f>ROUND(E171*F171,2)</f>
        <v>0</v>
      </c>
      <c r="H171" s="190"/>
      <c r="I171" s="191">
        <f>ROUND(E171*H171,2)</f>
        <v>0</v>
      </c>
      <c r="J171" s="190"/>
      <c r="K171" s="191">
        <f>ROUND(E171*J171,2)</f>
        <v>0</v>
      </c>
      <c r="L171" s="191">
        <v>15</v>
      </c>
      <c r="M171" s="191">
        <f>G171*(1+L171/100)</f>
        <v>0</v>
      </c>
      <c r="N171" s="191">
        <v>0</v>
      </c>
      <c r="O171" s="191">
        <f>ROUND(E171*N171,2)</f>
        <v>0</v>
      </c>
      <c r="P171" s="191">
        <v>0</v>
      </c>
      <c r="Q171" s="191">
        <f>ROUND(E171*P171,2)</f>
        <v>0</v>
      </c>
      <c r="R171" s="191" t="s">
        <v>305</v>
      </c>
      <c r="S171" s="191" t="s">
        <v>122</v>
      </c>
      <c r="T171" s="192" t="s">
        <v>122</v>
      </c>
      <c r="U171" s="162">
        <v>0.94</v>
      </c>
      <c r="V171" s="162">
        <f>ROUND(E171*U171,2)</f>
        <v>62.79</v>
      </c>
      <c r="W171" s="162"/>
      <c r="X171" s="162" t="s">
        <v>142</v>
      </c>
      <c r="Y171" s="153"/>
      <c r="Z171" s="153"/>
      <c r="AA171" s="153"/>
      <c r="AB171" s="153"/>
      <c r="AC171" s="153"/>
      <c r="AD171" s="153"/>
      <c r="AE171" s="153"/>
      <c r="AF171" s="153"/>
      <c r="AG171" s="153" t="s">
        <v>143</v>
      </c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ht="22.5" outlineLevel="1" x14ac:dyDescent="0.2">
      <c r="A172" s="170">
        <v>43</v>
      </c>
      <c r="B172" s="171" t="s">
        <v>314</v>
      </c>
      <c r="C172" s="180" t="s">
        <v>315</v>
      </c>
      <c r="D172" s="172" t="s">
        <v>284</v>
      </c>
      <c r="E172" s="173">
        <v>400.8</v>
      </c>
      <c r="F172" s="174"/>
      <c r="G172" s="175">
        <f>ROUND(E172*F172,2)</f>
        <v>0</v>
      </c>
      <c r="H172" s="174"/>
      <c r="I172" s="175">
        <f>ROUND(E172*H172,2)</f>
        <v>0</v>
      </c>
      <c r="J172" s="174"/>
      <c r="K172" s="175">
        <f>ROUND(E172*J172,2)</f>
        <v>0</v>
      </c>
      <c r="L172" s="175">
        <v>15</v>
      </c>
      <c r="M172" s="175">
        <f>G172*(1+L172/100)</f>
        <v>0</v>
      </c>
      <c r="N172" s="175">
        <v>0</v>
      </c>
      <c r="O172" s="175">
        <f>ROUND(E172*N172,2)</f>
        <v>0</v>
      </c>
      <c r="P172" s="175">
        <v>0</v>
      </c>
      <c r="Q172" s="175">
        <f>ROUND(E172*P172,2)</f>
        <v>0</v>
      </c>
      <c r="R172" s="175" t="s">
        <v>305</v>
      </c>
      <c r="S172" s="175" t="s">
        <v>122</v>
      </c>
      <c r="T172" s="176" t="s">
        <v>122</v>
      </c>
      <c r="U172" s="162">
        <v>0.11</v>
      </c>
      <c r="V172" s="162">
        <f>ROUND(E172*U172,2)</f>
        <v>44.09</v>
      </c>
      <c r="W172" s="162"/>
      <c r="X172" s="162" t="s">
        <v>142</v>
      </c>
      <c r="Y172" s="153"/>
      <c r="Z172" s="153"/>
      <c r="AA172" s="153"/>
      <c r="AB172" s="153"/>
      <c r="AC172" s="153"/>
      <c r="AD172" s="153"/>
      <c r="AE172" s="153"/>
      <c r="AF172" s="153"/>
      <c r="AG172" s="153" t="s">
        <v>143</v>
      </c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">
      <c r="A173" s="160"/>
      <c r="B173" s="161"/>
      <c r="C173" s="193" t="s">
        <v>316</v>
      </c>
      <c r="D173" s="184"/>
      <c r="E173" s="185">
        <v>400.8</v>
      </c>
      <c r="F173" s="162"/>
      <c r="G173" s="162"/>
      <c r="H173" s="162"/>
      <c r="I173" s="162"/>
      <c r="J173" s="162"/>
      <c r="K173" s="162"/>
      <c r="L173" s="162"/>
      <c r="M173" s="162"/>
      <c r="N173" s="162"/>
      <c r="O173" s="162"/>
      <c r="P173" s="162"/>
      <c r="Q173" s="162"/>
      <c r="R173" s="162"/>
      <c r="S173" s="162"/>
      <c r="T173" s="162"/>
      <c r="U173" s="162"/>
      <c r="V173" s="162"/>
      <c r="W173" s="162"/>
      <c r="X173" s="162"/>
      <c r="Y173" s="153"/>
      <c r="Z173" s="153"/>
      <c r="AA173" s="153"/>
      <c r="AB173" s="153"/>
      <c r="AC173" s="153"/>
      <c r="AD173" s="153"/>
      <c r="AE173" s="153"/>
      <c r="AF173" s="153"/>
      <c r="AG173" s="153" t="s">
        <v>147</v>
      </c>
      <c r="AH173" s="153">
        <v>0</v>
      </c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70">
        <v>44</v>
      </c>
      <c r="B174" s="171" t="s">
        <v>317</v>
      </c>
      <c r="C174" s="180" t="s">
        <v>318</v>
      </c>
      <c r="D174" s="172" t="s">
        <v>284</v>
      </c>
      <c r="E174" s="173">
        <v>11.76</v>
      </c>
      <c r="F174" s="174"/>
      <c r="G174" s="175">
        <f>ROUND(E174*F174,2)</f>
        <v>0</v>
      </c>
      <c r="H174" s="174"/>
      <c r="I174" s="175">
        <f>ROUND(E174*H174,2)</f>
        <v>0</v>
      </c>
      <c r="J174" s="174"/>
      <c r="K174" s="175">
        <f>ROUND(E174*J174,2)</f>
        <v>0</v>
      </c>
      <c r="L174" s="175">
        <v>15</v>
      </c>
      <c r="M174" s="175">
        <f>G174*(1+L174/100)</f>
        <v>0</v>
      </c>
      <c r="N174" s="175">
        <v>0</v>
      </c>
      <c r="O174" s="175">
        <f>ROUND(E174*N174,2)</f>
        <v>0</v>
      </c>
      <c r="P174" s="175">
        <v>0</v>
      </c>
      <c r="Q174" s="175">
        <f>ROUND(E174*P174,2)</f>
        <v>0</v>
      </c>
      <c r="R174" s="175" t="s">
        <v>305</v>
      </c>
      <c r="S174" s="175" t="s">
        <v>122</v>
      </c>
      <c r="T174" s="176" t="s">
        <v>122</v>
      </c>
      <c r="U174" s="162">
        <v>0</v>
      </c>
      <c r="V174" s="162">
        <f>ROUND(E174*U174,2)</f>
        <v>0</v>
      </c>
      <c r="W174" s="162"/>
      <c r="X174" s="162" t="s">
        <v>142</v>
      </c>
      <c r="Y174" s="153"/>
      <c r="Z174" s="153"/>
      <c r="AA174" s="153"/>
      <c r="AB174" s="153"/>
      <c r="AC174" s="153"/>
      <c r="AD174" s="153"/>
      <c r="AE174" s="153"/>
      <c r="AF174" s="153"/>
      <c r="AG174" s="153" t="s">
        <v>143</v>
      </c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60"/>
      <c r="B175" s="161"/>
      <c r="C175" s="193" t="s">
        <v>319</v>
      </c>
      <c r="D175" s="184"/>
      <c r="E175" s="185">
        <v>11.76</v>
      </c>
      <c r="F175" s="162"/>
      <c r="G175" s="162"/>
      <c r="H175" s="162"/>
      <c r="I175" s="162"/>
      <c r="J175" s="162"/>
      <c r="K175" s="162"/>
      <c r="L175" s="162"/>
      <c r="M175" s="162"/>
      <c r="N175" s="162"/>
      <c r="O175" s="162"/>
      <c r="P175" s="162"/>
      <c r="Q175" s="162"/>
      <c r="R175" s="162"/>
      <c r="S175" s="162"/>
      <c r="T175" s="162"/>
      <c r="U175" s="162"/>
      <c r="V175" s="162"/>
      <c r="W175" s="162"/>
      <c r="X175" s="162"/>
      <c r="Y175" s="153"/>
      <c r="Z175" s="153"/>
      <c r="AA175" s="153"/>
      <c r="AB175" s="153"/>
      <c r="AC175" s="153"/>
      <c r="AD175" s="153"/>
      <c r="AE175" s="153"/>
      <c r="AF175" s="153"/>
      <c r="AG175" s="153" t="s">
        <v>147</v>
      </c>
      <c r="AH175" s="153">
        <v>0</v>
      </c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">
      <c r="A176" s="170">
        <v>45</v>
      </c>
      <c r="B176" s="171" t="s">
        <v>320</v>
      </c>
      <c r="C176" s="180" t="s">
        <v>321</v>
      </c>
      <c r="D176" s="172" t="s">
        <v>284</v>
      </c>
      <c r="E176" s="173">
        <v>5.39</v>
      </c>
      <c r="F176" s="174"/>
      <c r="G176" s="175">
        <f>ROUND(E176*F176,2)</f>
        <v>0</v>
      </c>
      <c r="H176" s="174"/>
      <c r="I176" s="175">
        <f>ROUND(E176*H176,2)</f>
        <v>0</v>
      </c>
      <c r="J176" s="174"/>
      <c r="K176" s="175">
        <f>ROUND(E176*J176,2)</f>
        <v>0</v>
      </c>
      <c r="L176" s="175">
        <v>15</v>
      </c>
      <c r="M176" s="175">
        <f>G176*(1+L176/100)</f>
        <v>0</v>
      </c>
      <c r="N176" s="175">
        <v>0</v>
      </c>
      <c r="O176" s="175">
        <f>ROUND(E176*N176,2)</f>
        <v>0</v>
      </c>
      <c r="P176" s="175">
        <v>0</v>
      </c>
      <c r="Q176" s="175">
        <f>ROUND(E176*P176,2)</f>
        <v>0</v>
      </c>
      <c r="R176" s="175" t="s">
        <v>305</v>
      </c>
      <c r="S176" s="175" t="s">
        <v>122</v>
      </c>
      <c r="T176" s="176" t="s">
        <v>122</v>
      </c>
      <c r="U176" s="162">
        <v>0</v>
      </c>
      <c r="V176" s="162">
        <f>ROUND(E176*U176,2)</f>
        <v>0</v>
      </c>
      <c r="W176" s="162"/>
      <c r="X176" s="162" t="s">
        <v>142</v>
      </c>
      <c r="Y176" s="153"/>
      <c r="Z176" s="153"/>
      <c r="AA176" s="153"/>
      <c r="AB176" s="153"/>
      <c r="AC176" s="153"/>
      <c r="AD176" s="153"/>
      <c r="AE176" s="153"/>
      <c r="AF176" s="153"/>
      <c r="AG176" s="153" t="s">
        <v>143</v>
      </c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60"/>
      <c r="B177" s="161"/>
      <c r="C177" s="193" t="s">
        <v>322</v>
      </c>
      <c r="D177" s="184"/>
      <c r="E177" s="185">
        <v>5.39</v>
      </c>
      <c r="F177" s="162"/>
      <c r="G177" s="162"/>
      <c r="H177" s="162"/>
      <c r="I177" s="162"/>
      <c r="J177" s="162"/>
      <c r="K177" s="162"/>
      <c r="L177" s="162"/>
      <c r="M177" s="162"/>
      <c r="N177" s="162"/>
      <c r="O177" s="162"/>
      <c r="P177" s="162"/>
      <c r="Q177" s="162"/>
      <c r="R177" s="162"/>
      <c r="S177" s="162"/>
      <c r="T177" s="162"/>
      <c r="U177" s="162"/>
      <c r="V177" s="162"/>
      <c r="W177" s="162"/>
      <c r="X177" s="162"/>
      <c r="Y177" s="153"/>
      <c r="Z177" s="153"/>
      <c r="AA177" s="153"/>
      <c r="AB177" s="153"/>
      <c r="AC177" s="153"/>
      <c r="AD177" s="153"/>
      <c r="AE177" s="153"/>
      <c r="AF177" s="153"/>
      <c r="AG177" s="153" t="s">
        <v>147</v>
      </c>
      <c r="AH177" s="153">
        <v>0</v>
      </c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70">
        <v>46</v>
      </c>
      <c r="B178" s="171" t="s">
        <v>323</v>
      </c>
      <c r="C178" s="180" t="s">
        <v>324</v>
      </c>
      <c r="D178" s="172" t="s">
        <v>284</v>
      </c>
      <c r="E178" s="173">
        <v>49.65</v>
      </c>
      <c r="F178" s="174"/>
      <c r="G178" s="175">
        <f>ROUND(E178*F178,2)</f>
        <v>0</v>
      </c>
      <c r="H178" s="174"/>
      <c r="I178" s="175">
        <f>ROUND(E178*H178,2)</f>
        <v>0</v>
      </c>
      <c r="J178" s="174"/>
      <c r="K178" s="175">
        <f>ROUND(E178*J178,2)</f>
        <v>0</v>
      </c>
      <c r="L178" s="175">
        <v>15</v>
      </c>
      <c r="M178" s="175">
        <f>G178*(1+L178/100)</f>
        <v>0</v>
      </c>
      <c r="N178" s="175">
        <v>0</v>
      </c>
      <c r="O178" s="175">
        <f>ROUND(E178*N178,2)</f>
        <v>0</v>
      </c>
      <c r="P178" s="175">
        <v>0</v>
      </c>
      <c r="Q178" s="175">
        <f>ROUND(E178*P178,2)</f>
        <v>0</v>
      </c>
      <c r="R178" s="175" t="s">
        <v>305</v>
      </c>
      <c r="S178" s="175" t="s">
        <v>122</v>
      </c>
      <c r="T178" s="176" t="s">
        <v>122</v>
      </c>
      <c r="U178" s="162">
        <v>0</v>
      </c>
      <c r="V178" s="162">
        <f>ROUND(E178*U178,2)</f>
        <v>0</v>
      </c>
      <c r="W178" s="162"/>
      <c r="X178" s="162" t="s">
        <v>142</v>
      </c>
      <c r="Y178" s="153"/>
      <c r="Z178" s="153"/>
      <c r="AA178" s="153"/>
      <c r="AB178" s="153"/>
      <c r="AC178" s="153"/>
      <c r="AD178" s="153"/>
      <c r="AE178" s="153"/>
      <c r="AF178" s="153"/>
      <c r="AG178" s="153" t="s">
        <v>143</v>
      </c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60"/>
      <c r="B179" s="161"/>
      <c r="C179" s="193" t="s">
        <v>325</v>
      </c>
      <c r="D179" s="184"/>
      <c r="E179" s="185">
        <v>49.65</v>
      </c>
      <c r="F179" s="162"/>
      <c r="G179" s="162"/>
      <c r="H179" s="162"/>
      <c r="I179" s="162"/>
      <c r="J179" s="162"/>
      <c r="K179" s="162"/>
      <c r="L179" s="162"/>
      <c r="M179" s="162"/>
      <c r="N179" s="162"/>
      <c r="O179" s="162"/>
      <c r="P179" s="162"/>
      <c r="Q179" s="162"/>
      <c r="R179" s="162"/>
      <c r="S179" s="162"/>
      <c r="T179" s="162"/>
      <c r="U179" s="162"/>
      <c r="V179" s="162"/>
      <c r="W179" s="162"/>
      <c r="X179" s="162"/>
      <c r="Y179" s="153"/>
      <c r="Z179" s="153"/>
      <c r="AA179" s="153"/>
      <c r="AB179" s="153"/>
      <c r="AC179" s="153"/>
      <c r="AD179" s="153"/>
      <c r="AE179" s="153"/>
      <c r="AF179" s="153"/>
      <c r="AG179" s="153" t="s">
        <v>147</v>
      </c>
      <c r="AH179" s="153">
        <v>0</v>
      </c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x14ac:dyDescent="0.2">
      <c r="A180" s="3"/>
      <c r="B180" s="4"/>
      <c r="C180" s="181"/>
      <c r="D180" s="6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AE180">
        <v>15</v>
      </c>
      <c r="AF180">
        <v>21</v>
      </c>
      <c r="AG180" t="s">
        <v>104</v>
      </c>
    </row>
    <row r="181" spans="1:60" x14ac:dyDescent="0.2">
      <c r="A181" s="156"/>
      <c r="B181" s="157" t="s">
        <v>29</v>
      </c>
      <c r="C181" s="182"/>
      <c r="D181" s="158"/>
      <c r="E181" s="159"/>
      <c r="F181" s="159"/>
      <c r="G181" s="178">
        <f>G8+G22+G34+G41+G48+G67+G113+G136+G139+G143+G146+G157+G166</f>
        <v>0</v>
      </c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AE181">
        <f>SUMIF(L7:L179,AE180,G7:G179)</f>
        <v>0</v>
      </c>
      <c r="AF181">
        <f>SUMIF(L7:L179,AF180,G7:G179)</f>
        <v>0</v>
      </c>
      <c r="AG181" t="s">
        <v>135</v>
      </c>
    </row>
    <row r="182" spans="1:60" x14ac:dyDescent="0.2">
      <c r="C182" s="183"/>
      <c r="D182" s="10"/>
      <c r="AG182" t="s">
        <v>136</v>
      </c>
    </row>
    <row r="183" spans="1:60" x14ac:dyDescent="0.2">
      <c r="D183" s="10"/>
    </row>
    <row r="184" spans="1:60" x14ac:dyDescent="0.2">
      <c r="D184" s="10"/>
    </row>
    <row r="185" spans="1:60" x14ac:dyDescent="0.2">
      <c r="D185" s="10"/>
    </row>
    <row r="186" spans="1:60" x14ac:dyDescent="0.2">
      <c r="D186" s="10"/>
    </row>
    <row r="187" spans="1:60" x14ac:dyDescent="0.2">
      <c r="D187" s="10"/>
    </row>
    <row r="188" spans="1:60" x14ac:dyDescent="0.2">
      <c r="D188" s="10"/>
    </row>
    <row r="189" spans="1:60" x14ac:dyDescent="0.2">
      <c r="D189" s="10"/>
    </row>
    <row r="190" spans="1:60" x14ac:dyDescent="0.2">
      <c r="D190" s="10"/>
    </row>
    <row r="191" spans="1:60" x14ac:dyDescent="0.2">
      <c r="D191" s="10"/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26">
    <mergeCell ref="C17:G17"/>
    <mergeCell ref="A1:G1"/>
    <mergeCell ref="C2:G2"/>
    <mergeCell ref="C3:G3"/>
    <mergeCell ref="C4:G4"/>
    <mergeCell ref="C10:G10"/>
    <mergeCell ref="C111:G111"/>
    <mergeCell ref="C20:G20"/>
    <mergeCell ref="C24:G24"/>
    <mergeCell ref="C43:G43"/>
    <mergeCell ref="C46:G46"/>
    <mergeCell ref="C50:G50"/>
    <mergeCell ref="C54:G54"/>
    <mergeCell ref="C61:G61"/>
    <mergeCell ref="C64:G64"/>
    <mergeCell ref="C78:G78"/>
    <mergeCell ref="C87:G87"/>
    <mergeCell ref="C110:G110"/>
    <mergeCell ref="C152:G152"/>
    <mergeCell ref="C156:G156"/>
    <mergeCell ref="C115:G115"/>
    <mergeCell ref="C128:G128"/>
    <mergeCell ref="C131:G131"/>
    <mergeCell ref="C134:G134"/>
    <mergeCell ref="C141:G141"/>
    <mergeCell ref="C145:G14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Stavba</vt:lpstr>
      <vt:lpstr>Pokyny pro vyplnění</vt:lpstr>
      <vt:lpstr>VzorPolozky</vt:lpstr>
      <vt:lpstr>00 00 Naklady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'1 1 Pol'!Názvy_tisku</vt:lpstr>
      <vt:lpstr>oadresa</vt:lpstr>
      <vt:lpstr>Stavba!Objednatel</vt:lpstr>
      <vt:lpstr>Stavba!Objekt</vt:lpstr>
      <vt:lpstr>'00 00 Naklady'!Oblast_tisku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Novotná</dc:creator>
  <cp:lastModifiedBy>Hana Novotná</cp:lastModifiedBy>
  <cp:lastPrinted>2019-03-19T12:27:02Z</cp:lastPrinted>
  <dcterms:created xsi:type="dcterms:W3CDTF">2009-04-08T07:15:50Z</dcterms:created>
  <dcterms:modified xsi:type="dcterms:W3CDTF">2021-08-05T13:47:38Z</dcterms:modified>
</cp:coreProperties>
</file>